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635" windowWidth="18570" windowHeight="5925" activeTab="4"/>
  </bookViews>
  <sheets>
    <sheet name="май" sheetId="24" r:id="rId1"/>
    <sheet name="апрель" sheetId="23" r:id="rId2"/>
    <sheet name="март" sheetId="20" r:id="rId3"/>
    <sheet name="февраль" sheetId="19" r:id="rId4"/>
    <sheet name="январь" sheetId="18" r:id="rId5"/>
  </sheets>
  <definedNames>
    <definedName name="_xlnm.Print_Titles" localSheetId="1">апрель!$5:$6</definedName>
    <definedName name="_xlnm.Print_Titles" localSheetId="0">май!$5:$6</definedName>
    <definedName name="_xlnm.Print_Titles" localSheetId="2">март!$5:$6</definedName>
    <definedName name="_xlnm.Print_Titles" localSheetId="3">февраль!$5:$6</definedName>
    <definedName name="_xlnm.Print_Titles" localSheetId="4">январь!$5:$6</definedName>
  </definedNames>
  <calcPr calcId="145621"/>
</workbook>
</file>

<file path=xl/calcChain.xml><?xml version="1.0" encoding="utf-8"?>
<calcChain xmlns="http://schemas.openxmlformats.org/spreadsheetml/2006/main">
  <c r="Y85" i="24" l="1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J13" i="24"/>
  <c r="K22" i="24"/>
  <c r="I12" i="24" l="1"/>
  <c r="J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H12" i="24"/>
  <c r="K55" i="24"/>
  <c r="K56" i="24"/>
  <c r="K53" i="24"/>
  <c r="K54" i="24"/>
  <c r="Y54" i="24" s="1"/>
  <c r="K87" i="24"/>
  <c r="Y87" i="24" s="1"/>
  <c r="K86" i="24"/>
  <c r="K85" i="24"/>
  <c r="K84" i="24"/>
  <c r="Y84" i="24" s="1"/>
  <c r="K83" i="24"/>
  <c r="K82" i="24"/>
  <c r="Y82" i="24" s="1"/>
  <c r="K81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J80" i="24"/>
  <c r="I80" i="24"/>
  <c r="H80" i="24"/>
  <c r="Y79" i="24"/>
  <c r="X79" i="24"/>
  <c r="W79" i="24"/>
  <c r="V79" i="24"/>
  <c r="U79" i="24"/>
  <c r="T79" i="24"/>
  <c r="S79" i="24"/>
  <c r="R79" i="24"/>
  <c r="R59" i="24" s="1"/>
  <c r="Q79" i="24"/>
  <c r="P79" i="24"/>
  <c r="O79" i="24"/>
  <c r="N79" i="24"/>
  <c r="M79" i="24"/>
  <c r="L79" i="24"/>
  <c r="K79" i="24"/>
  <c r="J79" i="24"/>
  <c r="I79" i="24"/>
  <c r="H79" i="24"/>
  <c r="K78" i="24"/>
  <c r="Y78" i="24" s="1"/>
  <c r="K77" i="24"/>
  <c r="K76" i="24"/>
  <c r="Y76" i="24" s="1"/>
  <c r="Y74" i="24" s="1"/>
  <c r="K75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J74" i="24"/>
  <c r="I74" i="24"/>
  <c r="H74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J73" i="24"/>
  <c r="I73" i="24"/>
  <c r="H73" i="24"/>
  <c r="K72" i="24"/>
  <c r="Y72" i="24" s="1"/>
  <c r="K71" i="24"/>
  <c r="K70" i="24"/>
  <c r="Y70" i="24" s="1"/>
  <c r="K69" i="24"/>
  <c r="X68" i="24"/>
  <c r="W68" i="24"/>
  <c r="W60" i="24" s="1"/>
  <c r="V68" i="24"/>
  <c r="V60" i="24" s="1"/>
  <c r="U68" i="24"/>
  <c r="T68" i="24"/>
  <c r="S68" i="24"/>
  <c r="R68" i="24"/>
  <c r="R60" i="24" s="1"/>
  <c r="Q68" i="24"/>
  <c r="P68" i="24"/>
  <c r="O68" i="24"/>
  <c r="N68" i="24"/>
  <c r="M68" i="24"/>
  <c r="L68" i="24"/>
  <c r="J68" i="24"/>
  <c r="I68" i="24"/>
  <c r="H68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J67" i="24"/>
  <c r="I67" i="24"/>
  <c r="H67" i="24"/>
  <c r="K66" i="24"/>
  <c r="Y66" i="24" s="1"/>
  <c r="K65" i="24"/>
  <c r="K64" i="24"/>
  <c r="Y64" i="24" s="1"/>
  <c r="K63" i="24"/>
  <c r="X62" i="24"/>
  <c r="X60" i="24" s="1"/>
  <c r="W62" i="24"/>
  <c r="V62" i="24"/>
  <c r="U62" i="24"/>
  <c r="T62" i="24"/>
  <c r="T60" i="24" s="1"/>
  <c r="S62" i="24"/>
  <c r="R62" i="24"/>
  <c r="Q62" i="24"/>
  <c r="P62" i="24"/>
  <c r="P60" i="24" s="1"/>
  <c r="O62" i="24"/>
  <c r="N62" i="24"/>
  <c r="M62" i="24"/>
  <c r="L62" i="24"/>
  <c r="J62" i="24"/>
  <c r="I62" i="24"/>
  <c r="H62" i="24"/>
  <c r="H60" i="24" s="1"/>
  <c r="Y61" i="24"/>
  <c r="X61" i="24"/>
  <c r="W61" i="24"/>
  <c r="V61" i="24"/>
  <c r="V59" i="24" s="1"/>
  <c r="U61" i="24"/>
  <c r="T61" i="24"/>
  <c r="S61" i="24"/>
  <c r="R61" i="24"/>
  <c r="Q61" i="24"/>
  <c r="P61" i="24"/>
  <c r="O61" i="24"/>
  <c r="N61" i="24"/>
  <c r="M61" i="24"/>
  <c r="L61" i="24"/>
  <c r="J61" i="24"/>
  <c r="J59" i="24" s="1"/>
  <c r="I61" i="24"/>
  <c r="H61" i="24"/>
  <c r="L60" i="24"/>
  <c r="L10" i="24" s="1"/>
  <c r="N59" i="24"/>
  <c r="K52" i="24"/>
  <c r="Y52" i="24" s="1"/>
  <c r="K51" i="24"/>
  <c r="K50" i="24"/>
  <c r="Y50" i="24" s="1"/>
  <c r="K49" i="24"/>
  <c r="K48" i="24"/>
  <c r="K47" i="24"/>
  <c r="K46" i="24"/>
  <c r="K45" i="24"/>
  <c r="K44" i="24"/>
  <c r="K43" i="24"/>
  <c r="K42" i="24"/>
  <c r="Y42" i="24" s="1"/>
  <c r="K41" i="24"/>
  <c r="Y41" i="24" s="1"/>
  <c r="K40" i="24"/>
  <c r="Y40" i="24" s="1"/>
  <c r="K39" i="24"/>
  <c r="K38" i="24"/>
  <c r="Y38" i="24" s="1"/>
  <c r="K37" i="24"/>
  <c r="K12" i="24" s="1"/>
  <c r="K36" i="24"/>
  <c r="Y36" i="24" s="1"/>
  <c r="K35" i="24"/>
  <c r="K34" i="24"/>
  <c r="K33" i="24"/>
  <c r="K32" i="24"/>
  <c r="Y32" i="24" s="1"/>
  <c r="K31" i="24"/>
  <c r="K30" i="24"/>
  <c r="K29" i="24"/>
  <c r="K28" i="24"/>
  <c r="Y28" i="24" s="1"/>
  <c r="K27" i="24"/>
  <c r="K26" i="24"/>
  <c r="Y26" i="24" s="1"/>
  <c r="K25" i="24"/>
  <c r="K24" i="24"/>
  <c r="Y24" i="24" s="1"/>
  <c r="K23" i="24"/>
  <c r="K21" i="24"/>
  <c r="K20" i="24"/>
  <c r="Y20" i="24" s="1"/>
  <c r="K19" i="24"/>
  <c r="K18" i="24"/>
  <c r="K17" i="24"/>
  <c r="K16" i="24"/>
  <c r="Y16" i="24" s="1"/>
  <c r="K15" i="24"/>
  <c r="I13" i="24"/>
  <c r="H13" i="24"/>
  <c r="N60" i="24" l="1"/>
  <c r="S60" i="24"/>
  <c r="Y68" i="24"/>
  <c r="O60" i="24"/>
  <c r="N9" i="24"/>
  <c r="T10" i="24"/>
  <c r="T58" i="24"/>
  <c r="T8" i="24" s="1"/>
  <c r="X10" i="24"/>
  <c r="X58" i="24"/>
  <c r="X8" i="24" s="1"/>
  <c r="V9" i="24"/>
  <c r="V57" i="24"/>
  <c r="V7" i="24" s="1"/>
  <c r="H10" i="24"/>
  <c r="H58" i="24"/>
  <c r="H8" i="24" s="1"/>
  <c r="R9" i="24"/>
  <c r="R57" i="24"/>
  <c r="R7" i="24" s="1"/>
  <c r="P10" i="24"/>
  <c r="P58" i="24"/>
  <c r="P8" i="24" s="1"/>
  <c r="S7" i="24"/>
  <c r="J9" i="24"/>
  <c r="J57" i="24"/>
  <c r="J7" i="24" s="1"/>
  <c r="S9" i="24"/>
  <c r="H59" i="24"/>
  <c r="M59" i="24"/>
  <c r="M57" i="24" s="1"/>
  <c r="M7" i="24" s="1"/>
  <c r="Q59" i="24"/>
  <c r="U59" i="24"/>
  <c r="U57" i="24" s="1"/>
  <c r="U7" i="24" s="1"/>
  <c r="Y59" i="24"/>
  <c r="Y57" i="24" s="1"/>
  <c r="Y7" i="24" s="1"/>
  <c r="Y80" i="24"/>
  <c r="N57" i="24"/>
  <c r="N7" i="24" s="1"/>
  <c r="L58" i="24"/>
  <c r="L8" i="24" s="1"/>
  <c r="I59" i="24"/>
  <c r="K67" i="24"/>
  <c r="K80" i="24"/>
  <c r="K61" i="24"/>
  <c r="K59" i="24" s="1"/>
  <c r="K57" i="24" s="1"/>
  <c r="L59" i="24"/>
  <c r="P59" i="24"/>
  <c r="P57" i="24" s="1"/>
  <c r="P7" i="24" s="1"/>
  <c r="T59" i="24"/>
  <c r="T57" i="24" s="1"/>
  <c r="T7" i="24" s="1"/>
  <c r="X59" i="24"/>
  <c r="X9" i="24" s="1"/>
  <c r="J60" i="24"/>
  <c r="J10" i="24" s="1"/>
  <c r="K73" i="24"/>
  <c r="K74" i="24"/>
  <c r="O59" i="24"/>
  <c r="S59" i="24"/>
  <c r="S57" i="24" s="1"/>
  <c r="W59" i="24"/>
  <c r="W57" i="24" s="1"/>
  <c r="W7" i="24" s="1"/>
  <c r="I60" i="24"/>
  <c r="M60" i="24"/>
  <c r="M10" i="24" s="1"/>
  <c r="Q60" i="24"/>
  <c r="Q58" i="24" s="1"/>
  <c r="Q8" i="24" s="1"/>
  <c r="U60" i="24"/>
  <c r="U10" i="24" s="1"/>
  <c r="K9" i="24"/>
  <c r="N10" i="24"/>
  <c r="N58" i="24"/>
  <c r="N8" i="24" s="1"/>
  <c r="V10" i="24"/>
  <c r="V58" i="24"/>
  <c r="V8" i="24" s="1"/>
  <c r="L9" i="24"/>
  <c r="L57" i="24"/>
  <c r="L7" i="24" s="1"/>
  <c r="H9" i="24"/>
  <c r="H57" i="24"/>
  <c r="H7" i="24" s="1"/>
  <c r="M9" i="24"/>
  <c r="Q57" i="24"/>
  <c r="Q7" i="24" s="1"/>
  <c r="Q9" i="24"/>
  <c r="Y62" i="24"/>
  <c r="I57" i="24"/>
  <c r="I7" i="24" s="1"/>
  <c r="I9" i="24"/>
  <c r="R10" i="24"/>
  <c r="R58" i="24"/>
  <c r="R8" i="24" s="1"/>
  <c r="P9" i="24"/>
  <c r="T9" i="24"/>
  <c r="O58" i="24"/>
  <c r="O10" i="24"/>
  <c r="S58" i="24"/>
  <c r="S8" i="24" s="1"/>
  <c r="S10" i="24"/>
  <c r="W58" i="24"/>
  <c r="W8" i="24" s="1"/>
  <c r="W10" i="24"/>
  <c r="I58" i="24"/>
  <c r="I8" i="24" s="1"/>
  <c r="I10" i="24"/>
  <c r="M58" i="24"/>
  <c r="M8" i="24" s="1"/>
  <c r="U58" i="24"/>
  <c r="U8" i="24" s="1"/>
  <c r="K62" i="24"/>
  <c r="K68" i="24"/>
  <c r="Y80" i="23"/>
  <c r="Y56" i="23"/>
  <c r="U56" i="23"/>
  <c r="V56" i="23"/>
  <c r="W56" i="23"/>
  <c r="X56" i="23"/>
  <c r="X10" i="23" s="1"/>
  <c r="T56" i="23"/>
  <c r="R56" i="23"/>
  <c r="S56" i="23"/>
  <c r="P56" i="23"/>
  <c r="Q56" i="23"/>
  <c r="O56" i="23"/>
  <c r="M56" i="23"/>
  <c r="N56" i="23"/>
  <c r="L56" i="23"/>
  <c r="K52" i="23"/>
  <c r="K83" i="23"/>
  <c r="Y83" i="23" s="1"/>
  <c r="K82" i="23"/>
  <c r="K81" i="23"/>
  <c r="Y81" i="23" s="1"/>
  <c r="K80" i="23"/>
  <c r="K79" i="23"/>
  <c r="K78" i="23"/>
  <c r="Y78" i="23" s="1"/>
  <c r="Y76" i="23" s="1"/>
  <c r="K77" i="23"/>
  <c r="X76" i="23"/>
  <c r="W76" i="23"/>
  <c r="V76" i="23"/>
  <c r="U76" i="23"/>
  <c r="T76" i="23"/>
  <c r="S76" i="23"/>
  <c r="R76" i="23"/>
  <c r="Q76" i="23"/>
  <c r="P76" i="23"/>
  <c r="O76" i="23"/>
  <c r="N76" i="23"/>
  <c r="M76" i="23"/>
  <c r="L76" i="23"/>
  <c r="J76" i="23"/>
  <c r="I76" i="23"/>
  <c r="H76" i="23"/>
  <c r="Y75" i="23"/>
  <c r="X75" i="23"/>
  <c r="W75" i="23"/>
  <c r="V75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K74" i="23"/>
  <c r="K73" i="23"/>
  <c r="K72" i="23"/>
  <c r="Y72" i="23" s="1"/>
  <c r="Y70" i="23" s="1"/>
  <c r="K71" i="23"/>
  <c r="K69" i="23" s="1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J70" i="23"/>
  <c r="I70" i="23"/>
  <c r="H70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J69" i="23"/>
  <c r="I69" i="23"/>
  <c r="H69" i="23"/>
  <c r="K68" i="23"/>
  <c r="Y68" i="23" s="1"/>
  <c r="K67" i="23"/>
  <c r="K63" i="23" s="1"/>
  <c r="K66" i="23"/>
  <c r="Y66" i="23" s="1"/>
  <c r="K65" i="23"/>
  <c r="X64" i="23"/>
  <c r="W64" i="23"/>
  <c r="V64" i="23"/>
  <c r="U64" i="23"/>
  <c r="T64" i="23"/>
  <c r="S64" i="23"/>
  <c r="R64" i="23"/>
  <c r="Q64" i="23"/>
  <c r="P64" i="23"/>
  <c r="P54" i="23" s="1"/>
  <c r="P8" i="23" s="1"/>
  <c r="O64" i="23"/>
  <c r="N64" i="23"/>
  <c r="M64" i="23"/>
  <c r="L64" i="23"/>
  <c r="L54" i="23" s="1"/>
  <c r="L8" i="23" s="1"/>
  <c r="J64" i="23"/>
  <c r="I64" i="23"/>
  <c r="H64" i="23"/>
  <c r="H56" i="23" s="1"/>
  <c r="H54" i="23" s="1"/>
  <c r="Y63" i="23"/>
  <c r="X63" i="23"/>
  <c r="X55" i="23" s="1"/>
  <c r="W63" i="23"/>
  <c r="V63" i="23"/>
  <c r="V55" i="23" s="1"/>
  <c r="V53" i="23" s="1"/>
  <c r="U63" i="23"/>
  <c r="T63" i="23"/>
  <c r="S63" i="23"/>
  <c r="R63" i="23"/>
  <c r="R55" i="23" s="1"/>
  <c r="R53" i="23" s="1"/>
  <c r="Q63" i="23"/>
  <c r="P63" i="23"/>
  <c r="O63" i="23"/>
  <c r="N63" i="23"/>
  <c r="N55" i="23" s="1"/>
  <c r="N53" i="23" s="1"/>
  <c r="M63" i="23"/>
  <c r="L63" i="23"/>
  <c r="J63" i="23"/>
  <c r="J55" i="23" s="1"/>
  <c r="J53" i="23" s="1"/>
  <c r="I63" i="23"/>
  <c r="H63" i="23"/>
  <c r="K62" i="23"/>
  <c r="K61" i="23"/>
  <c r="K60" i="23"/>
  <c r="Y60" i="23" s="1"/>
  <c r="K59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J58" i="23"/>
  <c r="I58" i="23"/>
  <c r="H58" i="23"/>
  <c r="Y57" i="23"/>
  <c r="Y55" i="23" s="1"/>
  <c r="Y53" i="23" s="1"/>
  <c r="X57" i="23"/>
  <c r="W57" i="23"/>
  <c r="V57" i="23"/>
  <c r="U57" i="23"/>
  <c r="U55" i="23" s="1"/>
  <c r="T57" i="23"/>
  <c r="T55" i="23" s="1"/>
  <c r="T9" i="23" s="1"/>
  <c r="S57" i="23"/>
  <c r="R57" i="23"/>
  <c r="Q57" i="23"/>
  <c r="Q55" i="23" s="1"/>
  <c r="Q53" i="23" s="1"/>
  <c r="Q7" i="23" s="1"/>
  <c r="P57" i="23"/>
  <c r="O57" i="23"/>
  <c r="N57" i="23"/>
  <c r="M57" i="23"/>
  <c r="M55" i="23" s="1"/>
  <c r="L57" i="23"/>
  <c r="J57" i="23"/>
  <c r="I57" i="23"/>
  <c r="I55" i="23" s="1"/>
  <c r="I53" i="23" s="1"/>
  <c r="H57" i="23"/>
  <c r="H55" i="23" s="1"/>
  <c r="R10" i="23"/>
  <c r="P55" i="23"/>
  <c r="P9" i="23" s="1"/>
  <c r="L55" i="23"/>
  <c r="L9" i="23" s="1"/>
  <c r="P53" i="23"/>
  <c r="P7" i="23" s="1"/>
  <c r="K51" i="23"/>
  <c r="K50" i="23"/>
  <c r="Y50" i="23" s="1"/>
  <c r="K49" i="23"/>
  <c r="K48" i="23"/>
  <c r="K47" i="23"/>
  <c r="K46" i="23"/>
  <c r="K45" i="23"/>
  <c r="K44" i="23"/>
  <c r="K43" i="23"/>
  <c r="K42" i="23"/>
  <c r="Y42" i="23" s="1"/>
  <c r="K41" i="23"/>
  <c r="Y41" i="23" s="1"/>
  <c r="Y12" i="23" s="1"/>
  <c r="K40" i="23"/>
  <c r="Y40" i="23" s="1"/>
  <c r="K39" i="23"/>
  <c r="Y38" i="23"/>
  <c r="K38" i="23"/>
  <c r="K37" i="23"/>
  <c r="K36" i="23"/>
  <c r="Y36" i="23" s="1"/>
  <c r="K35" i="23"/>
  <c r="K34" i="23"/>
  <c r="K33" i="23"/>
  <c r="K32" i="23"/>
  <c r="Y32" i="23" s="1"/>
  <c r="K31" i="23"/>
  <c r="K30" i="23"/>
  <c r="K29" i="23"/>
  <c r="Y28" i="23"/>
  <c r="K28" i="23"/>
  <c r="K27" i="23"/>
  <c r="K26" i="23"/>
  <c r="Y26" i="23" s="1"/>
  <c r="K25" i="23"/>
  <c r="K24" i="23"/>
  <c r="Y24" i="23" s="1"/>
  <c r="K23" i="23"/>
  <c r="K21" i="23"/>
  <c r="K20" i="23"/>
  <c r="Y20" i="23" s="1"/>
  <c r="K19" i="23"/>
  <c r="K12" i="23" s="1"/>
  <c r="K18" i="23"/>
  <c r="K17" i="23"/>
  <c r="K16" i="23"/>
  <c r="Y16" i="23" s="1"/>
  <c r="K15" i="23"/>
  <c r="X13" i="23"/>
  <c r="W13" i="23"/>
  <c r="W10" i="23" s="1"/>
  <c r="V13" i="23"/>
  <c r="U13" i="23"/>
  <c r="T13" i="23"/>
  <c r="S13" i="23"/>
  <c r="R13" i="23"/>
  <c r="Q13" i="23"/>
  <c r="P13" i="23"/>
  <c r="O13" i="23"/>
  <c r="N13" i="23"/>
  <c r="M13" i="23"/>
  <c r="L13" i="23"/>
  <c r="J13" i="23"/>
  <c r="I13" i="23"/>
  <c r="H13" i="23"/>
  <c r="H8" i="23" s="1"/>
  <c r="X12" i="23"/>
  <c r="W12" i="23"/>
  <c r="V12" i="23"/>
  <c r="U12" i="23"/>
  <c r="T12" i="23"/>
  <c r="S12" i="23"/>
  <c r="R12" i="23"/>
  <c r="R9" i="23" s="1"/>
  <c r="Q12" i="23"/>
  <c r="Q9" i="23" s="1"/>
  <c r="P12" i="23"/>
  <c r="O12" i="23"/>
  <c r="N12" i="23"/>
  <c r="N7" i="23" s="1"/>
  <c r="M12" i="23"/>
  <c r="L12" i="23"/>
  <c r="J12" i="23"/>
  <c r="I12" i="23"/>
  <c r="I7" i="23" s="1"/>
  <c r="H12" i="23"/>
  <c r="P10" i="23"/>
  <c r="H10" i="23"/>
  <c r="V9" i="23"/>
  <c r="N9" i="23"/>
  <c r="J9" i="23"/>
  <c r="V7" i="23"/>
  <c r="J7" i="23"/>
  <c r="O8" i="24" l="1"/>
  <c r="Z58" i="24"/>
  <c r="Y9" i="24"/>
  <c r="J58" i="24"/>
  <c r="J8" i="24" s="1"/>
  <c r="Q10" i="24"/>
  <c r="K60" i="24"/>
  <c r="K10" i="24" s="1"/>
  <c r="O57" i="24"/>
  <c r="O7" i="24" s="1"/>
  <c r="O9" i="24"/>
  <c r="U9" i="24"/>
  <c r="X57" i="24"/>
  <c r="X7" i="24" s="1"/>
  <c r="Y60" i="24"/>
  <c r="Y58" i="24" s="1"/>
  <c r="Y8" i="24" s="1"/>
  <c r="W9" i="24"/>
  <c r="K7" i="24"/>
  <c r="X9" i="23"/>
  <c r="X53" i="23"/>
  <c r="X7" i="23" s="1"/>
  <c r="K57" i="23"/>
  <c r="W54" i="23"/>
  <c r="X54" i="23"/>
  <c r="X8" i="23" s="1"/>
  <c r="Q54" i="23"/>
  <c r="Q8" i="23" s="1"/>
  <c r="K76" i="23"/>
  <c r="L10" i="23"/>
  <c r="N54" i="23"/>
  <c r="N8" i="23" s="1"/>
  <c r="K58" i="23"/>
  <c r="Y62" i="23"/>
  <c r="Y58" i="23" s="1"/>
  <c r="O54" i="23"/>
  <c r="O8" i="23" s="1"/>
  <c r="Y64" i="23"/>
  <c r="J56" i="23"/>
  <c r="J54" i="23" s="1"/>
  <c r="J8" i="23" s="1"/>
  <c r="W8" i="23"/>
  <c r="Y13" i="23"/>
  <c r="H9" i="23"/>
  <c r="H53" i="23"/>
  <c r="H7" i="23" s="1"/>
  <c r="M9" i="23"/>
  <c r="M53" i="23"/>
  <c r="M7" i="23" s="1"/>
  <c r="U9" i="23"/>
  <c r="U53" i="23"/>
  <c r="U7" i="23" s="1"/>
  <c r="S10" i="23"/>
  <c r="S54" i="23"/>
  <c r="S8" i="23" s="1"/>
  <c r="Y7" i="23"/>
  <c r="Y9" i="23"/>
  <c r="N10" i="23"/>
  <c r="V10" i="23"/>
  <c r="V54" i="23"/>
  <c r="V8" i="23" s="1"/>
  <c r="L53" i="23"/>
  <c r="L7" i="23" s="1"/>
  <c r="T53" i="23"/>
  <c r="T7" i="23" s="1"/>
  <c r="R54" i="23"/>
  <c r="R8" i="23" s="1"/>
  <c r="K55" i="23"/>
  <c r="K53" i="23" s="1"/>
  <c r="K7" i="23" s="1"/>
  <c r="O55" i="23"/>
  <c r="S55" i="23"/>
  <c r="W55" i="23"/>
  <c r="I56" i="23"/>
  <c r="R7" i="23"/>
  <c r="I9" i="23"/>
  <c r="K70" i="23"/>
  <c r="K13" i="23"/>
  <c r="M54" i="23"/>
  <c r="M8" i="23" s="1"/>
  <c r="M10" i="23"/>
  <c r="U54" i="23"/>
  <c r="U8" i="23" s="1"/>
  <c r="U10" i="23"/>
  <c r="K64" i="23"/>
  <c r="K58" i="24" l="1"/>
  <c r="K8" i="24" s="1"/>
  <c r="Y10" i="24"/>
  <c r="K9" i="23"/>
  <c r="Q10" i="23"/>
  <c r="K56" i="23"/>
  <c r="K54" i="23" s="1"/>
  <c r="K8" i="23" s="1"/>
  <c r="T54" i="23"/>
  <c r="T8" i="23" s="1"/>
  <c r="T10" i="23"/>
  <c r="Y54" i="23"/>
  <c r="Y8" i="23" s="1"/>
  <c r="O10" i="23"/>
  <c r="J10" i="23"/>
  <c r="O53" i="23"/>
  <c r="O7" i="23" s="1"/>
  <c r="O9" i="23"/>
  <c r="I54" i="23"/>
  <c r="I8" i="23" s="1"/>
  <c r="I10" i="23"/>
  <c r="W53" i="23"/>
  <c r="W7" i="23" s="1"/>
  <c r="W9" i="23"/>
  <c r="S53" i="23"/>
  <c r="S7" i="23" s="1"/>
  <c r="S9" i="23"/>
  <c r="K10" i="23" l="1"/>
  <c r="Y10" i="23"/>
  <c r="K25" i="20"/>
  <c r="I12" i="20" l="1"/>
  <c r="J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K32" i="20"/>
  <c r="K33" i="20"/>
  <c r="K34" i="20"/>
  <c r="K30" i="20"/>
  <c r="K29" i="20"/>
  <c r="K21" i="20"/>
  <c r="K43" i="20"/>
  <c r="K44" i="20"/>
  <c r="K45" i="20"/>
  <c r="K46" i="20"/>
  <c r="K47" i="20"/>
  <c r="K48" i="20"/>
  <c r="K49" i="20"/>
  <c r="K50" i="20"/>
  <c r="K51" i="20"/>
  <c r="K52" i="20"/>
  <c r="H12" i="20"/>
  <c r="K17" i="20"/>
  <c r="K18" i="20"/>
  <c r="Y57" i="20" l="1"/>
  <c r="Y63" i="20"/>
  <c r="I64" i="20"/>
  <c r="J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H64" i="20"/>
  <c r="W56" i="20"/>
  <c r="W54" i="20" s="1"/>
  <c r="I63" i="20"/>
  <c r="J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K65" i="20"/>
  <c r="K66" i="20"/>
  <c r="Y66" i="20" s="1"/>
  <c r="I76" i="20"/>
  <c r="J76" i="20"/>
  <c r="L76" i="20"/>
  <c r="M76" i="20"/>
  <c r="N76" i="20"/>
  <c r="O76" i="20"/>
  <c r="P76" i="20"/>
  <c r="Q76" i="20"/>
  <c r="R76" i="20"/>
  <c r="S76" i="20"/>
  <c r="T76" i="20"/>
  <c r="U76" i="20"/>
  <c r="V76" i="20"/>
  <c r="W76" i="20"/>
  <c r="X76" i="20"/>
  <c r="H76" i="20"/>
  <c r="I75" i="20"/>
  <c r="J75" i="20"/>
  <c r="L75" i="20"/>
  <c r="M75" i="20"/>
  <c r="N75" i="20"/>
  <c r="O75" i="20"/>
  <c r="P75" i="20"/>
  <c r="Q75" i="20"/>
  <c r="R75" i="20"/>
  <c r="S75" i="20"/>
  <c r="T75" i="20"/>
  <c r="U75" i="20"/>
  <c r="V75" i="20"/>
  <c r="W75" i="20"/>
  <c r="X75" i="20"/>
  <c r="Y75" i="20"/>
  <c r="H75" i="20"/>
  <c r="K78" i="20"/>
  <c r="Y78" i="20" s="1"/>
  <c r="Y76" i="20" s="1"/>
  <c r="K79" i="20"/>
  <c r="K75" i="20" s="1"/>
  <c r="K80" i="20"/>
  <c r="I70" i="20"/>
  <c r="J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H70" i="20"/>
  <c r="I69" i="20"/>
  <c r="J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Y69" i="20"/>
  <c r="H69" i="20"/>
  <c r="K73" i="20"/>
  <c r="K74" i="20"/>
  <c r="K81" i="20"/>
  <c r="Y81" i="20" s="1"/>
  <c r="K82" i="20"/>
  <c r="K77" i="20"/>
  <c r="I58" i="20"/>
  <c r="J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H58" i="20"/>
  <c r="H56" i="20" s="1"/>
  <c r="H54" i="20" s="1"/>
  <c r="I57" i="20"/>
  <c r="I55" i="20" s="1"/>
  <c r="I53" i="20" s="1"/>
  <c r="J57" i="20"/>
  <c r="L57" i="20"/>
  <c r="M57" i="20"/>
  <c r="M55" i="20" s="1"/>
  <c r="M53" i="20" s="1"/>
  <c r="N57" i="20"/>
  <c r="N55" i="20" s="1"/>
  <c r="N53" i="20" s="1"/>
  <c r="O57" i="20"/>
  <c r="P57" i="20"/>
  <c r="Q57" i="20"/>
  <c r="Q55" i="20" s="1"/>
  <c r="Q53" i="20" s="1"/>
  <c r="R57" i="20"/>
  <c r="R55" i="20" s="1"/>
  <c r="R53" i="20" s="1"/>
  <c r="S57" i="20"/>
  <c r="T57" i="20"/>
  <c r="U57" i="20"/>
  <c r="U55" i="20" s="1"/>
  <c r="U53" i="20" s="1"/>
  <c r="V57" i="20"/>
  <c r="V55" i="20" s="1"/>
  <c r="V53" i="20" s="1"/>
  <c r="W57" i="20"/>
  <c r="X57" i="20"/>
  <c r="K60" i="20"/>
  <c r="Y60" i="20" s="1"/>
  <c r="K61" i="20"/>
  <c r="K62" i="20"/>
  <c r="Y62" i="20" s="1"/>
  <c r="H63" i="20"/>
  <c r="H57" i="20"/>
  <c r="H55" i="20" s="1"/>
  <c r="H53" i="20" s="1"/>
  <c r="K63" i="20" l="1"/>
  <c r="R56" i="20"/>
  <c r="R54" i="20" s="1"/>
  <c r="T55" i="20"/>
  <c r="T53" i="20" s="1"/>
  <c r="P55" i="20"/>
  <c r="P53" i="20" s="1"/>
  <c r="L55" i="20"/>
  <c r="L53" i="20" s="1"/>
  <c r="U56" i="20"/>
  <c r="U54" i="20" s="1"/>
  <c r="Q56" i="20"/>
  <c r="Q54" i="20" s="1"/>
  <c r="M56" i="20"/>
  <c r="M54" i="20" s="1"/>
  <c r="X56" i="20"/>
  <c r="X54" i="20" s="1"/>
  <c r="T56" i="20"/>
  <c r="T54" i="20" s="1"/>
  <c r="W55" i="20"/>
  <c r="W53" i="20" s="1"/>
  <c r="S55" i="20"/>
  <c r="S53" i="20" s="1"/>
  <c r="P56" i="20"/>
  <c r="P54" i="20" s="1"/>
  <c r="V56" i="20"/>
  <c r="V54" i="20" s="1"/>
  <c r="I56" i="20"/>
  <c r="I54" i="20" s="1"/>
  <c r="S56" i="20"/>
  <c r="S54" i="20" s="1"/>
  <c r="J55" i="20"/>
  <c r="J53" i="20" s="1"/>
  <c r="J56" i="20"/>
  <c r="J54" i="20" s="1"/>
  <c r="Y55" i="20"/>
  <c r="Y53" i="20" s="1"/>
  <c r="K76" i="20"/>
  <c r="N56" i="20"/>
  <c r="N54" i="20" s="1"/>
  <c r="L56" i="20"/>
  <c r="L54" i="20" s="1"/>
  <c r="O56" i="20"/>
  <c r="O54" i="20" s="1"/>
  <c r="X55" i="20"/>
  <c r="X53" i="20" s="1"/>
  <c r="O55" i="20"/>
  <c r="O53" i="20" s="1"/>
  <c r="K58" i="20"/>
  <c r="K83" i="20"/>
  <c r="Y83" i="20" s="1"/>
  <c r="K72" i="20"/>
  <c r="K71" i="20"/>
  <c r="K69" i="20" s="1"/>
  <c r="K68" i="20"/>
  <c r="K67" i="20"/>
  <c r="Y58" i="20"/>
  <c r="K59" i="20"/>
  <c r="H10" i="20"/>
  <c r="Y50" i="20"/>
  <c r="K42" i="20"/>
  <c r="Y42" i="20" s="1"/>
  <c r="K41" i="20"/>
  <c r="K40" i="20"/>
  <c r="Y40" i="20" s="1"/>
  <c r="K39" i="20"/>
  <c r="K38" i="20"/>
  <c r="Y38" i="20" s="1"/>
  <c r="K37" i="20"/>
  <c r="K36" i="20"/>
  <c r="Y36" i="20" s="1"/>
  <c r="K35" i="20"/>
  <c r="Y32" i="20"/>
  <c r="K31" i="20"/>
  <c r="K28" i="20"/>
  <c r="Y28" i="20" s="1"/>
  <c r="K27" i="20"/>
  <c r="K26" i="20"/>
  <c r="Y26" i="20" s="1"/>
  <c r="K24" i="20"/>
  <c r="Y24" i="20" s="1"/>
  <c r="K23" i="20"/>
  <c r="K20" i="20"/>
  <c r="Y20" i="20" s="1"/>
  <c r="K19" i="20"/>
  <c r="K16" i="20"/>
  <c r="Y16" i="20" s="1"/>
  <c r="K15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J13" i="20"/>
  <c r="I13" i="20"/>
  <c r="H13" i="20"/>
  <c r="H8" i="20" s="1"/>
  <c r="Y41" i="20" l="1"/>
  <c r="Y12" i="20" s="1"/>
  <c r="K12" i="20"/>
  <c r="M10" i="20"/>
  <c r="Q10" i="20"/>
  <c r="S9" i="20"/>
  <c r="Y72" i="20"/>
  <c r="Y70" i="20" s="1"/>
  <c r="K70" i="20"/>
  <c r="Y68" i="20"/>
  <c r="Y64" i="20" s="1"/>
  <c r="K64" i="20"/>
  <c r="I8" i="20"/>
  <c r="O7" i="20"/>
  <c r="K57" i="20"/>
  <c r="K55" i="20" s="1"/>
  <c r="K53" i="20" s="1"/>
  <c r="H7" i="20"/>
  <c r="H9" i="20"/>
  <c r="U8" i="20"/>
  <c r="W7" i="20"/>
  <c r="W9" i="20"/>
  <c r="O9" i="20"/>
  <c r="I10" i="20"/>
  <c r="S7" i="20"/>
  <c r="U10" i="20"/>
  <c r="M8" i="20"/>
  <c r="I7" i="20"/>
  <c r="N7" i="20"/>
  <c r="R7" i="20"/>
  <c r="V7" i="20"/>
  <c r="S8" i="20"/>
  <c r="L9" i="20"/>
  <c r="P9" i="20"/>
  <c r="X9" i="20"/>
  <c r="O10" i="20"/>
  <c r="W10" i="20"/>
  <c r="L7" i="20"/>
  <c r="P7" i="20"/>
  <c r="T7" i="20"/>
  <c r="X7" i="20"/>
  <c r="P8" i="20"/>
  <c r="I9" i="20"/>
  <c r="N9" i="20"/>
  <c r="R9" i="20"/>
  <c r="V9" i="20"/>
  <c r="Q8" i="20"/>
  <c r="M7" i="20"/>
  <c r="Q7" i="20"/>
  <c r="U7" i="20"/>
  <c r="Y7" i="20"/>
  <c r="L8" i="20"/>
  <c r="R8" i="20"/>
  <c r="J9" i="20"/>
  <c r="N10" i="20"/>
  <c r="R10" i="20"/>
  <c r="V10" i="20"/>
  <c r="W8" i="20"/>
  <c r="J7" i="20"/>
  <c r="N8" i="20"/>
  <c r="M9" i="20"/>
  <c r="Q9" i="20"/>
  <c r="U9" i="20"/>
  <c r="Y9" i="20"/>
  <c r="L10" i="20"/>
  <c r="P10" i="20"/>
  <c r="X10" i="20"/>
  <c r="X8" i="20"/>
  <c r="O8" i="20"/>
  <c r="T10" i="20"/>
  <c r="T9" i="20"/>
  <c r="J8" i="20"/>
  <c r="T8" i="20"/>
  <c r="V8" i="20"/>
  <c r="Y13" i="20"/>
  <c r="S10" i="20"/>
  <c r="J10" i="20"/>
  <c r="K13" i="20"/>
  <c r="K53" i="19"/>
  <c r="Y53" i="19" s="1"/>
  <c r="K52" i="19"/>
  <c r="Y51" i="19"/>
  <c r="K51" i="19"/>
  <c r="K50" i="19"/>
  <c r="Y50" i="19" s="1"/>
  <c r="K49" i="19"/>
  <c r="K48" i="19"/>
  <c r="Y48" i="19" s="1"/>
  <c r="K47" i="19"/>
  <c r="K46" i="19"/>
  <c r="Y46" i="19" s="1"/>
  <c r="K45" i="19"/>
  <c r="X44" i="19"/>
  <c r="W44" i="19"/>
  <c r="V44" i="19"/>
  <c r="U44" i="19"/>
  <c r="T44" i="19"/>
  <c r="T42" i="19" s="1"/>
  <c r="T40" i="19" s="1"/>
  <c r="S44" i="19"/>
  <c r="R44" i="19"/>
  <c r="Q44" i="19"/>
  <c r="Q42" i="19" s="1"/>
  <c r="P44" i="19"/>
  <c r="O44" i="19"/>
  <c r="N44" i="19"/>
  <c r="M44" i="19"/>
  <c r="L44" i="19"/>
  <c r="L42" i="19" s="1"/>
  <c r="J44" i="19"/>
  <c r="I44" i="19"/>
  <c r="H44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X42" i="19"/>
  <c r="W42" i="19"/>
  <c r="V42" i="19"/>
  <c r="V10" i="19" s="1"/>
  <c r="U42" i="19"/>
  <c r="U10" i="19" s="1"/>
  <c r="S42" i="19"/>
  <c r="S40" i="19" s="1"/>
  <c r="S8" i="19" s="1"/>
  <c r="R42" i="19"/>
  <c r="R10" i="19" s="1"/>
  <c r="P42" i="19"/>
  <c r="O42" i="19"/>
  <c r="O40" i="19" s="1"/>
  <c r="O8" i="19" s="1"/>
  <c r="N42" i="19"/>
  <c r="N10" i="19" s="1"/>
  <c r="M42" i="19"/>
  <c r="M10" i="19" s="1"/>
  <c r="J42" i="19"/>
  <c r="J40" i="19" s="1"/>
  <c r="I42" i="19"/>
  <c r="H42" i="19"/>
  <c r="Y41" i="19"/>
  <c r="X41" i="19"/>
  <c r="X9" i="19" s="1"/>
  <c r="W41" i="19"/>
  <c r="W9" i="19" s="1"/>
  <c r="V41" i="19"/>
  <c r="U41" i="19"/>
  <c r="T41" i="19"/>
  <c r="T9" i="19" s="1"/>
  <c r="S41" i="19"/>
  <c r="S9" i="19" s="1"/>
  <c r="R41" i="19"/>
  <c r="Q41" i="19"/>
  <c r="P41" i="19"/>
  <c r="P9" i="19" s="1"/>
  <c r="O41" i="19"/>
  <c r="O9" i="19" s="1"/>
  <c r="N41" i="19"/>
  <c r="N39" i="19" s="1"/>
  <c r="N7" i="19" s="1"/>
  <c r="M41" i="19"/>
  <c r="L41" i="19"/>
  <c r="L9" i="19" s="1"/>
  <c r="K41" i="19"/>
  <c r="J41" i="19"/>
  <c r="I41" i="19"/>
  <c r="H41" i="19"/>
  <c r="H9" i="19" s="1"/>
  <c r="X40" i="19"/>
  <c r="W40" i="19"/>
  <c r="V40" i="19"/>
  <c r="V8" i="19" s="1"/>
  <c r="U40" i="19"/>
  <c r="U8" i="19" s="1"/>
  <c r="R40" i="19"/>
  <c r="R8" i="19" s="1"/>
  <c r="P40" i="19"/>
  <c r="N40" i="19"/>
  <c r="N8" i="19" s="1"/>
  <c r="M40" i="19"/>
  <c r="M8" i="19" s="1"/>
  <c r="I40" i="19"/>
  <c r="H40" i="19"/>
  <c r="Y39" i="19"/>
  <c r="X39" i="19"/>
  <c r="X7" i="19" s="1"/>
  <c r="W39" i="19"/>
  <c r="W7" i="19" s="1"/>
  <c r="V39" i="19"/>
  <c r="U39" i="19"/>
  <c r="T39" i="19"/>
  <c r="T7" i="19" s="1"/>
  <c r="S39" i="19"/>
  <c r="S7" i="19" s="1"/>
  <c r="R39" i="19"/>
  <c r="Q39" i="19"/>
  <c r="P39" i="19"/>
  <c r="P7" i="19" s="1"/>
  <c r="O39" i="19"/>
  <c r="O7" i="19" s="1"/>
  <c r="M39" i="19"/>
  <c r="L39" i="19"/>
  <c r="L7" i="19" s="1"/>
  <c r="K39" i="19"/>
  <c r="J39" i="19"/>
  <c r="I39" i="19"/>
  <c r="H39" i="19"/>
  <c r="H7" i="19" s="1"/>
  <c r="Y38" i="19"/>
  <c r="K38" i="19"/>
  <c r="K37" i="19"/>
  <c r="K36" i="19"/>
  <c r="K35" i="19"/>
  <c r="K34" i="19"/>
  <c r="Y34" i="19" s="1"/>
  <c r="K33" i="19"/>
  <c r="Y32" i="19"/>
  <c r="K32" i="19"/>
  <c r="K31" i="19"/>
  <c r="K30" i="19"/>
  <c r="Y30" i="19" s="1"/>
  <c r="K29" i="19"/>
  <c r="K28" i="19"/>
  <c r="Y28" i="19" s="1"/>
  <c r="K27" i="19"/>
  <c r="Y26" i="19"/>
  <c r="K26" i="19"/>
  <c r="K25" i="19"/>
  <c r="Y24" i="19"/>
  <c r="K24" i="19"/>
  <c r="K23" i="19"/>
  <c r="K22" i="19"/>
  <c r="Y22" i="19" s="1"/>
  <c r="K21" i="19"/>
  <c r="K20" i="19"/>
  <c r="K13" i="19" s="1"/>
  <c r="K19" i="19"/>
  <c r="K12" i="19" s="1"/>
  <c r="Y18" i="19"/>
  <c r="K18" i="19"/>
  <c r="K17" i="19"/>
  <c r="Y16" i="19"/>
  <c r="K16" i="19"/>
  <c r="K15" i="19"/>
  <c r="X13" i="19"/>
  <c r="X10" i="19" s="1"/>
  <c r="W13" i="19"/>
  <c r="V13" i="19"/>
  <c r="U13" i="19"/>
  <c r="T13" i="19"/>
  <c r="S13" i="19"/>
  <c r="R13" i="19"/>
  <c r="Q13" i="19"/>
  <c r="P13" i="19"/>
  <c r="O13" i="19"/>
  <c r="N13" i="19"/>
  <c r="M13" i="19"/>
  <c r="L13" i="19"/>
  <c r="J13" i="19"/>
  <c r="I13" i="19"/>
  <c r="H13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J12" i="19"/>
  <c r="I12" i="19"/>
  <c r="I7" i="19" s="1"/>
  <c r="H12" i="19"/>
  <c r="W10" i="19"/>
  <c r="P10" i="19"/>
  <c r="O10" i="19"/>
  <c r="H10" i="19"/>
  <c r="Y9" i="19"/>
  <c r="V9" i="19"/>
  <c r="U9" i="19"/>
  <c r="R9" i="19"/>
  <c r="Q9" i="19"/>
  <c r="M9" i="19"/>
  <c r="J9" i="19"/>
  <c r="W8" i="19"/>
  <c r="P8" i="19"/>
  <c r="H8" i="19"/>
  <c r="Y7" i="19"/>
  <c r="V7" i="19"/>
  <c r="U7" i="19"/>
  <c r="R7" i="19"/>
  <c r="Q7" i="19"/>
  <c r="M7" i="19"/>
  <c r="J7" i="19"/>
  <c r="K56" i="20" l="1"/>
  <c r="K54" i="20" s="1"/>
  <c r="K8" i="20" s="1"/>
  <c r="Y56" i="20"/>
  <c r="Y54" i="20" s="1"/>
  <c r="Y8" i="20" s="1"/>
  <c r="K9" i="20"/>
  <c r="K7" i="20"/>
  <c r="K10" i="20"/>
  <c r="Q10" i="19"/>
  <c r="Q40" i="19"/>
  <c r="Q8" i="19" s="1"/>
  <c r="L40" i="19"/>
  <c r="L8" i="19" s="1"/>
  <c r="L10" i="19"/>
  <c r="N9" i="19"/>
  <c r="Y44" i="19"/>
  <c r="Y42" i="19"/>
  <c r="Y40" i="19" s="1"/>
  <c r="T10" i="19"/>
  <c r="S10" i="19"/>
  <c r="I9" i="19"/>
  <c r="I8" i="19"/>
  <c r="I10" i="19"/>
  <c r="X8" i="19"/>
  <c r="J10" i="19"/>
  <c r="T8" i="19"/>
  <c r="J8" i="19"/>
  <c r="K7" i="19"/>
  <c r="K9" i="19"/>
  <c r="Y20" i="19"/>
  <c r="Y13" i="19" s="1"/>
  <c r="K44" i="19"/>
  <c r="K42" i="19" s="1"/>
  <c r="K40" i="19" s="1"/>
  <c r="K8" i="19" s="1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K35" i="18"/>
  <c r="K36" i="18"/>
  <c r="I12" i="18"/>
  <c r="J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H12" i="18"/>
  <c r="I13" i="18"/>
  <c r="J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H13" i="18"/>
  <c r="Y10" i="20" l="1"/>
  <c r="K10" i="19"/>
  <c r="Y8" i="19"/>
  <c r="Y10" i="19"/>
  <c r="K53" i="18"/>
  <c r="Y53" i="18" s="1"/>
  <c r="K52" i="18"/>
  <c r="Y51" i="18"/>
  <c r="K51" i="18"/>
  <c r="Z50" i="18"/>
  <c r="K50" i="18"/>
  <c r="Y50" i="18" s="1"/>
  <c r="K49" i="18"/>
  <c r="K48" i="18"/>
  <c r="Y48" i="18" s="1"/>
  <c r="K47" i="18"/>
  <c r="K46" i="18"/>
  <c r="Y46" i="18" s="1"/>
  <c r="K45" i="18"/>
  <c r="X44" i="18"/>
  <c r="X42" i="18" s="1"/>
  <c r="W44" i="18"/>
  <c r="V44" i="18"/>
  <c r="V42" i="18" s="1"/>
  <c r="U44" i="18"/>
  <c r="U42" i="18" s="1"/>
  <c r="T44" i="18"/>
  <c r="T42" i="18" s="1"/>
  <c r="S44" i="18"/>
  <c r="R44" i="18"/>
  <c r="R42" i="18" s="1"/>
  <c r="Q44" i="18"/>
  <c r="Q42" i="18" s="1"/>
  <c r="P44" i="18"/>
  <c r="P42" i="18" s="1"/>
  <c r="O44" i="18"/>
  <c r="N44" i="18"/>
  <c r="N42" i="18" s="1"/>
  <c r="M44" i="18"/>
  <c r="M42" i="18" s="1"/>
  <c r="L44" i="18"/>
  <c r="L42" i="18" s="1"/>
  <c r="J44" i="18"/>
  <c r="I44" i="18"/>
  <c r="H44" i="18"/>
  <c r="H42" i="18" s="1"/>
  <c r="H40" i="18" s="1"/>
  <c r="Y43" i="18"/>
  <c r="Y41" i="18" s="1"/>
  <c r="X43" i="18"/>
  <c r="X41" i="18" s="1"/>
  <c r="W43" i="18"/>
  <c r="V43" i="18"/>
  <c r="V41" i="18" s="1"/>
  <c r="V39" i="18" s="1"/>
  <c r="V7" i="18" s="1"/>
  <c r="U43" i="18"/>
  <c r="U41" i="18" s="1"/>
  <c r="T43" i="18"/>
  <c r="T41" i="18" s="1"/>
  <c r="S43" i="18"/>
  <c r="S41" i="18" s="1"/>
  <c r="R43" i="18"/>
  <c r="R41" i="18" s="1"/>
  <c r="Q43" i="18"/>
  <c r="Q41" i="18" s="1"/>
  <c r="P43" i="18"/>
  <c r="O43" i="18"/>
  <c r="O41" i="18" s="1"/>
  <c r="N43" i="18"/>
  <c r="N41" i="18" s="1"/>
  <c r="M43" i="18"/>
  <c r="M41" i="18" s="1"/>
  <c r="M9" i="18" s="1"/>
  <c r="L43" i="18"/>
  <c r="L41" i="18" s="1"/>
  <c r="J43" i="18"/>
  <c r="I43" i="18"/>
  <c r="H43" i="18"/>
  <c r="H41" i="18" s="1"/>
  <c r="W42" i="18"/>
  <c r="S42" i="18"/>
  <c r="O42" i="18"/>
  <c r="J42" i="18"/>
  <c r="I42" i="18"/>
  <c r="W41" i="18"/>
  <c r="P41" i="18"/>
  <c r="J41" i="18"/>
  <c r="J39" i="18" s="1"/>
  <c r="I41" i="18"/>
  <c r="I39" i="18" s="1"/>
  <c r="W40" i="18"/>
  <c r="K38" i="18"/>
  <c r="Y38" i="18" s="1"/>
  <c r="K37" i="18"/>
  <c r="K34" i="18"/>
  <c r="Y34" i="18" s="1"/>
  <c r="K33" i="18"/>
  <c r="K32" i="18"/>
  <c r="Y32" i="18" s="1"/>
  <c r="K31" i="18"/>
  <c r="K30" i="18"/>
  <c r="Y30" i="18" s="1"/>
  <c r="K29" i="18"/>
  <c r="K28" i="18"/>
  <c r="Y28" i="18" s="1"/>
  <c r="K27" i="18"/>
  <c r="K26" i="18"/>
  <c r="Y26" i="18" s="1"/>
  <c r="K25" i="18"/>
  <c r="K24" i="18"/>
  <c r="Y24" i="18" s="1"/>
  <c r="K23" i="18"/>
  <c r="K22" i="18"/>
  <c r="Y22" i="18" s="1"/>
  <c r="K21" i="18"/>
  <c r="K20" i="18"/>
  <c r="Y20" i="18" s="1"/>
  <c r="K19" i="18"/>
  <c r="K18" i="18"/>
  <c r="Y18" i="18" s="1"/>
  <c r="K17" i="18"/>
  <c r="K16" i="18"/>
  <c r="K15" i="18"/>
  <c r="H10" i="18"/>
  <c r="V9" i="18"/>
  <c r="J9" i="18"/>
  <c r="K12" i="18" l="1"/>
  <c r="Y16" i="18"/>
  <c r="Y13" i="18" s="1"/>
  <c r="K13" i="18"/>
  <c r="U9" i="18"/>
  <c r="U39" i="18"/>
  <c r="U7" i="18" s="1"/>
  <c r="P40" i="18"/>
  <c r="P8" i="18" s="1"/>
  <c r="U40" i="18"/>
  <c r="U8" i="18" s="1"/>
  <c r="Y9" i="18"/>
  <c r="Y39" i="18"/>
  <c r="Y7" i="18" s="1"/>
  <c r="N39" i="18"/>
  <c r="N7" i="18" s="1"/>
  <c r="N9" i="18"/>
  <c r="R9" i="18"/>
  <c r="R39" i="18"/>
  <c r="R7" i="18" s="1"/>
  <c r="W8" i="18"/>
  <c r="H8" i="18"/>
  <c r="P9" i="18"/>
  <c r="W9" i="18"/>
  <c r="S40" i="18"/>
  <c r="S8" i="18" s="1"/>
  <c r="I7" i="18"/>
  <c r="I9" i="18"/>
  <c r="O40" i="18"/>
  <c r="O8" i="18" s="1"/>
  <c r="Q40" i="18"/>
  <c r="Q8" i="18" s="1"/>
  <c r="L40" i="18"/>
  <c r="L8" i="18" s="1"/>
  <c r="W39" i="18"/>
  <c r="W7" i="18" s="1"/>
  <c r="R40" i="18"/>
  <c r="R8" i="18" s="1"/>
  <c r="T40" i="18"/>
  <c r="T8" i="18" s="1"/>
  <c r="X40" i="18"/>
  <c r="X8" i="18" s="1"/>
  <c r="V40" i="18"/>
  <c r="V8" i="18" s="1"/>
  <c r="X9" i="18"/>
  <c r="X39" i="18"/>
  <c r="X7" i="18" s="1"/>
  <c r="T9" i="18"/>
  <c r="T39" i="18"/>
  <c r="T7" i="18" s="1"/>
  <c r="S9" i="18"/>
  <c r="S39" i="18"/>
  <c r="S7" i="18" s="1"/>
  <c r="P39" i="18"/>
  <c r="P7" i="18" s="1"/>
  <c r="N40" i="18"/>
  <c r="N8" i="18" s="1"/>
  <c r="O9" i="18"/>
  <c r="O39" i="18"/>
  <c r="O7" i="18" s="1"/>
  <c r="M39" i="18"/>
  <c r="M7" i="18" s="1"/>
  <c r="M40" i="18"/>
  <c r="M8" i="18" s="1"/>
  <c r="J7" i="18"/>
  <c r="J40" i="18"/>
  <c r="J8" i="18" s="1"/>
  <c r="I40" i="18"/>
  <c r="I8" i="18" s="1"/>
  <c r="K43" i="18"/>
  <c r="K41" i="18" s="1"/>
  <c r="K39" i="18" s="1"/>
  <c r="L9" i="18"/>
  <c r="L39" i="18"/>
  <c r="L7" i="18" s="1"/>
  <c r="Q9" i="18"/>
  <c r="Q39" i="18"/>
  <c r="Q7" i="18" s="1"/>
  <c r="H9" i="18"/>
  <c r="H39" i="18"/>
  <c r="H7" i="18" s="1"/>
  <c r="Y44" i="18"/>
  <c r="Y42" i="18" s="1"/>
  <c r="Y40" i="18" s="1"/>
  <c r="K44" i="18"/>
  <c r="K42" i="18" s="1"/>
  <c r="K40" i="18" s="1"/>
  <c r="K7" i="18" l="1"/>
  <c r="K9" i="18"/>
  <c r="Y8" i="18"/>
  <c r="K8" i="18"/>
</calcChain>
</file>

<file path=xl/sharedStrings.xml><?xml version="1.0" encoding="utf-8"?>
<sst xmlns="http://schemas.openxmlformats.org/spreadsheetml/2006/main" count="1017" uniqueCount="111">
  <si>
    <t>ОТЧЕТ О ПОСТУПЛЕНИИ И ВЫБЫТИИ СРЕДСТВ БЮДЖЕТНЫХ УЧРЕЖДЕНИЙ</t>
  </si>
  <si>
    <t>МБОУ (МБДОУ) "Раздорская средняя общеобразовательная школа им.Губернатора А.П.Гужвина"</t>
  </si>
  <si>
    <t>рублей</t>
  </si>
  <si>
    <t>Наименование</t>
  </si>
  <si>
    <t>КБК</t>
  </si>
  <si>
    <t>код цели</t>
  </si>
  <si>
    <t>Бюджетные назначения</t>
  </si>
  <si>
    <t>Остаток денежных средств на 01.01.2015</t>
  </si>
  <si>
    <t>Поступило денежных средств всего</t>
  </si>
  <si>
    <t>Расходы ВСЕГО</t>
  </si>
  <si>
    <t>в том числе</t>
  </si>
  <si>
    <t>Остаток денежных средств на счете</t>
  </si>
  <si>
    <t>Код адм</t>
  </si>
  <si>
    <t>подраздел</t>
  </si>
  <si>
    <t>целевая статья</t>
  </si>
  <si>
    <t>вид расходов</t>
  </si>
  <si>
    <t>ВСЕГО</t>
  </si>
  <si>
    <t>план</t>
  </si>
  <si>
    <t>факт</t>
  </si>
  <si>
    <t>в тч без платных услуг</t>
  </si>
  <si>
    <t>Субсидии муниципальным бюджетным учреждениям на иные цели за исключением бюджетных инвестиций  ( 21 счет )</t>
  </si>
  <si>
    <r>
      <t xml:space="preserve">Мероприятия </t>
    </r>
    <r>
      <rPr>
        <u/>
        <sz val="9"/>
        <color indexed="8"/>
        <rFont val="Times New Roman"/>
        <family val="1"/>
        <charset val="204"/>
      </rPr>
      <t>по укреплению антирреростической защищенности</t>
    </r>
    <r>
      <rPr>
        <sz val="9"/>
        <color indexed="8"/>
        <rFont val="Times New Roman"/>
        <family val="1"/>
        <charset val="204"/>
      </rPr>
      <t xml:space="preserve"> учреждений образования и культуры Камызякского района в рамках подпрограммы "Комплексная безопасность образовательных учреждений МО "Камызякский район"муниципальной программы "Развитие системы образования МО "Камызякский район" на 2016 год"</t>
    </r>
  </si>
  <si>
    <t>0702</t>
  </si>
  <si>
    <t>0000000000</t>
  </si>
  <si>
    <t>244</t>
  </si>
  <si>
    <t>300711</t>
  </si>
  <si>
    <t>300712</t>
  </si>
  <si>
    <t xml:space="preserve">план </t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</si>
  <si>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содержанию и ремонту</t>
    </r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общеобразовательных учреждений</t>
    </r>
    <r>
      <rPr>
        <sz val="9"/>
        <color indexed="8"/>
        <rFont val="Times New Roman"/>
        <family val="1"/>
        <charset val="204"/>
      </rPr>
      <t xml:space="preserve"> МО " Камызякский район" в рамках подпрограммы  Комплексная безопасность образовательных учреждений МО "Камызякский район" муниципальной программы "Развитие системы образования МО "Камызякский район" на 2016 год"</t>
    </r>
  </si>
  <si>
    <t>300713</t>
  </si>
  <si>
    <t>300714</t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</si>
  <si>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информатизации системы образования</t>
    </r>
    <r>
      <rPr>
        <sz val="9"/>
        <color indexed="8"/>
        <rFont val="Times New Roman"/>
        <family val="1"/>
        <charset val="204"/>
      </rPr>
      <t xml:space="preserve"> МО "Камызякский район" в рамках подпрограммы "Создание и совершенствование условий для повышения качества образовательных услуг" муниципальной программы "Развитие системы образования МО "Камызякский район" на 2016 год"</t>
    </r>
  </si>
  <si>
    <t>300721</t>
  </si>
  <si>
    <r>
      <t xml:space="preserve">Мероприятия </t>
    </r>
    <r>
      <rPr>
        <u/>
        <sz val="9"/>
        <color indexed="8"/>
        <rFont val="Times New Roman"/>
        <family val="1"/>
        <charset val="204"/>
      </rPr>
      <t xml:space="preserve">"Здоровье и образования" </t>
    </r>
    <r>
      <rPr>
        <sz val="9"/>
        <color indexed="8"/>
        <rFont val="Times New Roman"/>
        <family val="1"/>
        <charset val="204"/>
      </rPr>
      <t>в образовательных учреждениях МО "Камызякский район" в рамках подпрограммы "Территория здоровья"  муниципальной программы "Развитие системы образования МО "Камызякский район" на 2016 год"</t>
    </r>
  </si>
  <si>
    <t>300731</t>
  </si>
  <si>
    <t>300732</t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</si>
  <si>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оздоровлению детей</t>
    </r>
    <r>
      <rPr>
        <sz val="9"/>
        <color indexed="8"/>
        <rFont val="Times New Roman"/>
        <family val="1"/>
        <charset val="204"/>
      </rPr>
      <t xml:space="preserve"> и подростков на базе образовательных</t>
    </r>
    <r>
      <rPr>
        <u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учреждений Камызякского района в период школьных каникул в рамках подпрограммы "Территория здоровья" муниципальной программы "Развитие системы образования МО "Камызякский район" на 2016 год"</t>
    </r>
  </si>
  <si>
    <r>
      <t>Мероприятия в рамках  подпрограммы "</t>
    </r>
    <r>
      <rPr>
        <u/>
        <sz val="9"/>
        <color indexed="8"/>
        <rFont val="Times New Roman"/>
        <family val="1"/>
        <charset val="204"/>
      </rPr>
      <t>Создание условий для развития и воспитания дошкольников</t>
    </r>
    <r>
      <rPr>
        <sz val="9"/>
        <color indexed="8"/>
        <rFont val="Times New Roman"/>
        <family val="1"/>
        <charset val="204"/>
      </rPr>
      <t>" муниципальной программы "Развитие системы образования МО "Камызякский район" на 2016 год"</t>
    </r>
  </si>
  <si>
    <t>300701</t>
  </si>
  <si>
    <t>300522</t>
  </si>
  <si>
    <t>300503</t>
  </si>
  <si>
    <t>Всего по 20 счету с платными</t>
  </si>
  <si>
    <t>Субсидии муниципальным бюджетным учреждениям на возмещение нормативных затрат, связанных с оказанием ими муниципальных услуг  ( 20 счет) без платных услуг</t>
  </si>
  <si>
    <t>Средства бюджета МО "Камызякский район - на обеспечение текущей деятельности учреждений</t>
  </si>
  <si>
    <t>42199__</t>
  </si>
  <si>
    <t>611</t>
  </si>
  <si>
    <t>заработная плата</t>
  </si>
  <si>
    <t>4219901</t>
  </si>
  <si>
    <t>на обеспечение текущей деятельности учреждений</t>
  </si>
  <si>
    <t>4219900</t>
  </si>
  <si>
    <t>На обеспечение госгарантий прав граждан на получение общедоступного и бесплатного общего образования</t>
  </si>
  <si>
    <t>02 Б 6014</t>
  </si>
  <si>
    <t>Обеспечение контракта</t>
  </si>
  <si>
    <t>Доходы от оказания платных услуг</t>
  </si>
  <si>
    <t xml:space="preserve">Руководитель </t>
  </si>
  <si>
    <t>МП</t>
  </si>
  <si>
    <t>Главный бухгалтер</t>
  </si>
  <si>
    <t>Н.А.Фролова</t>
  </si>
  <si>
    <t>Е.П.Усанкова</t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</si>
  <si>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обеспечению пожарной безопасности</t>
    </r>
    <r>
      <rPr>
        <sz val="9"/>
        <color indexed="8"/>
        <rFont val="Times New Roman"/>
        <family val="1"/>
        <charset val="204"/>
      </rPr>
      <t xml:space="preserve"> учреждений образования и культуры МО"Камызякский район" в рамках подпрограммы "Комплексная безопасность образовательных учреждений МО "Камызякский район"муниципальной программы "Развитие системы образования МО "Камызякский район" на 2016 год"</t>
    </r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</si>
  <si>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обеспечению безопасности перевозок в</t>
    </r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общеобразовательных учреждениях</t>
    </r>
    <r>
      <rPr>
        <sz val="9"/>
        <color indexed="8"/>
        <rFont val="Times New Roman"/>
        <family val="1"/>
        <charset val="204"/>
      </rPr>
      <t xml:space="preserve"> МО "Камызякский район" в рамках подпрограммы  "Комплексная безопасность образовательных учреждений МО "Камызякский район" муниципальной программы "Развитие системы образования МО "Камызякский район" на 2016 год"</t>
    </r>
  </si>
  <si>
    <r>
      <t>Мероприятия по организации</t>
    </r>
    <r>
      <rPr>
        <u/>
        <sz val="9"/>
        <color indexed="8"/>
        <rFont val="Times New Roman"/>
        <family val="1"/>
        <charset val="204"/>
      </rPr>
      <t xml:space="preserve"> горячего питания</t>
    </r>
    <r>
      <rPr>
        <sz val="9"/>
        <color indexed="8"/>
        <rFont val="Times New Roman"/>
        <family val="1"/>
        <charset val="204"/>
      </rPr>
      <t xml:space="preserve"> учащихся начальных классов в образовательных</t>
    </r>
    <r>
      <rPr>
        <u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учреждениях МО "Камызякский район" в рамках подпрограммы "Территория здоровья" муниципальной программы "Развитие системы образования МО "Камызякский район" на 2016 год"</t>
    </r>
  </si>
  <si>
    <r>
      <t>Мероприятия в рамках муниципальной программы "</t>
    </r>
    <r>
      <rPr>
        <u/>
        <sz val="9"/>
        <color indexed="8"/>
        <rFont val="Times New Roman"/>
        <family val="1"/>
        <charset val="204"/>
      </rPr>
      <t>Подготовка к отопительному периоду в</t>
    </r>
    <r>
      <rPr>
        <sz val="9"/>
        <color indexed="8"/>
        <rFont val="Times New Roman"/>
        <family val="1"/>
        <charset val="204"/>
      </rPr>
      <t xml:space="preserve"> МО "Камызякский район" 2016-2017 годов" на 2016 год"</t>
    </r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</si>
  <si>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озеленению</t>
    </r>
    <r>
      <rPr>
        <sz val="9"/>
        <color indexed="8"/>
        <rFont val="Times New Roman"/>
        <family val="1"/>
        <charset val="204"/>
      </rPr>
      <t xml:space="preserve"> территории Камызякского района в рамках муниципальной программы "Повышение экологической безопасности Камызякского района на 2016 год"</t>
    </r>
  </si>
  <si>
    <t>на 1 февраля  2017 года</t>
  </si>
  <si>
    <r>
      <t>Мероприятия в рамках муниципальной программы "Энергосбережение и повышение энергетической эффективности</t>
    </r>
    <r>
      <rPr>
        <u/>
        <sz val="9"/>
        <color indexed="8"/>
        <rFont val="Times New Roman"/>
        <family val="1"/>
        <charset val="204"/>
      </rPr>
      <t xml:space="preserve"> в</t>
    </r>
    <r>
      <rPr>
        <sz val="9"/>
        <color indexed="8"/>
        <rFont val="Times New Roman"/>
        <family val="1"/>
        <charset val="204"/>
      </rPr>
      <t xml:space="preserve"> Камызякском районе" </t>
    </r>
  </si>
  <si>
    <t>300523</t>
  </si>
  <si>
    <t>300707</t>
  </si>
  <si>
    <t>на 1 марта  2017 года</t>
  </si>
  <si>
    <t>на 1 апреля  2017 года</t>
  </si>
  <si>
    <t>0701</t>
  </si>
  <si>
    <t>0707</t>
  </si>
  <si>
    <t>2710007110</t>
  </si>
  <si>
    <t>612</t>
  </si>
  <si>
    <t>2720007120</t>
  </si>
  <si>
    <t>2730007130</t>
  </si>
  <si>
    <t>2740007140</t>
  </si>
  <si>
    <t>2810007210</t>
  </si>
  <si>
    <t>2910007310</t>
  </si>
  <si>
    <t>2920007320</t>
  </si>
  <si>
    <t>2940007070</t>
  </si>
  <si>
    <t>2930007010</t>
  </si>
  <si>
    <t>1000005220</t>
  </si>
  <si>
    <t>1100005230</t>
  </si>
  <si>
    <t>1300005030</t>
  </si>
  <si>
    <t>Субсидии муниципальным бюджетным учреждениям на возмещение нормативных затрат, связанных с оказанием ими муниципальных услуг сч20 без платных услуг</t>
  </si>
  <si>
    <t>Обеспечение деятельности муниципальных общеобразовательных организаций, в рамках подпрограммы «Обеспечение деятельности образовательных учреждений МО «Камызякский район» муниципальной программы «Обеспечение деятельности отдела образования образовательных учреждений МО «Камызякский район» за счет средств бюджета МО "Камызякский район"</t>
  </si>
  <si>
    <t>3010004210</t>
  </si>
  <si>
    <t>241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</si>
  <si>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рамках подпрограммы «Обеспечение деятельности образовательных учреждений МО «Камызякский район» муниципальной программы «Обеспечение деятельности отдела образования образовательных учреждений МО «Камызякский район» за счет средств бюджета Астраханской области</t>
  </si>
  <si>
    <t>3010060140</t>
  </si>
  <si>
    <r>
      <t>Мероприятия в рамках муниципальной программы "</t>
    </r>
    <r>
      <rPr>
        <u/>
        <sz val="9"/>
        <color indexed="8"/>
        <rFont val="Times New Roman"/>
        <family val="1"/>
        <charset val="204"/>
      </rPr>
      <t>Подготовка к отопительному периоду в</t>
    </r>
    <r>
      <rPr>
        <sz val="9"/>
        <color indexed="8"/>
        <rFont val="Times New Roman"/>
        <family val="1"/>
        <charset val="204"/>
      </rPr>
      <t xml:space="preserve"> МО "Камызякский район" 2016-2017 годов" </t>
    </r>
  </si>
  <si>
    <r>
      <t xml:space="preserve">Мероприятия по </t>
    </r>
    <r>
      <rPr>
        <u/>
        <sz val="9"/>
        <color indexed="8"/>
        <rFont val="Times New Roman"/>
        <family val="1"/>
        <charset val="204"/>
      </rPr>
      <t>озеленению</t>
    </r>
    <r>
      <rPr>
        <sz val="9"/>
        <color indexed="8"/>
        <rFont val="Times New Roman"/>
        <family val="1"/>
        <charset val="204"/>
      </rPr>
      <t xml:space="preserve"> территории Камызякского района в рамках муниципальной программы "Повышение экологической безопасности Камызякского района "</t>
    </r>
  </si>
  <si>
    <t>Подпрограмма "Создание условий для развития и воспитания дошкольников" муниципальной программы "Охрана здоровья и формирование здорового образа жизни в образовательных учреждениях МО "Камызякский район"</t>
  </si>
  <si>
    <t>Подпрограмма "Оздоровление детей в дни школьных каникул" муниципальной программы "Охрана здоровья и формирование здорового образа жизни в образовательных учреждениях МО "Камызякский район"</t>
  </si>
  <si>
    <t>Подпрограмма "Организация горячего питания начальных классов" муниципальной программы "Охрана здоровья и формирование здорового образа жизни в образовательных учреждениях МО "Камызякский район"</t>
  </si>
  <si>
    <t>Подпрограмма "Здоровье и образование" муниципальной программы "Охрана здоровья и формирование здорового образа жизни в образовательных учреждениях МО "Камызякский район"</t>
  </si>
  <si>
    <t>Подпрограмма "Информатизация системы образования" муниципальной программы "Создание и совершенствование условий для повышения качества образовательных услуг в образовательных учреждениях МО "Камызякский район"</t>
  </si>
  <si>
    <t>Подпрограмма "Безопасность перевозок образовательных учреждений МО "Камызякский район" муниципальной программы "Комплексная безопасность образовательных учреждений МО "Камызякский район"</t>
  </si>
  <si>
    <t>Подпрограмма "Содержание и ремонт образовательных учреждений МО "Камызякский район" муниципальной программы "Комплексная безопасность образовательных учреждений МО "Камызякский район"</t>
  </si>
  <si>
    <t>Подпрограмма "Пожарная безопасность учреждений образования и культуры МО "Камызякский район" муниципальной программы "Комплексная безопасность образовательных учреждений МО "Камызякский район"</t>
  </si>
  <si>
    <t>Подпрограмма "Укрепление антитеррористической защищенности учреждений образования и культуры МО "Камызякский район" муниципальной программы "Комплексная безопасность образовательных учреждений МО "Камызякский район"</t>
  </si>
  <si>
    <t>Реализация муниципальных программ  ( 21 счет )</t>
  </si>
  <si>
    <t>на 1 мая  2017 года</t>
  </si>
  <si>
    <t>на 1 июня  2017 года</t>
  </si>
  <si>
    <t>Подпрограмма"Одаренные дети ,талантливые педагоги"муниципальной программы"Создание и совершенствованиеусловий для повышения качества образовательных услуг в образовательных учреждениях МО "Камызякский район"</t>
  </si>
  <si>
    <t>28 2 00 0722 0</t>
  </si>
  <si>
    <t>300722</t>
  </si>
  <si>
    <t>наказы избирателей депутатам Думы Астраханской области на 2017 год (подпрограмма "Содержание и ремонт образовательных учреждений МО "Камызякский район")</t>
  </si>
  <si>
    <t>27 3 00 6038 0</t>
  </si>
  <si>
    <t>251991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</si>
</sst>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4" fontId="4" fillId="2" borderId="5" xfId="0" applyNumberFormat="1" applyFont="1" applyFill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shrinkToFit="1"/>
    </xf>
    <xf numFmtId="4" fontId="6" fillId="0" borderId="6" xfId="0" applyNumberFormat="1" applyFont="1" applyFill="1" applyBorder="1" applyAlignment="1">
      <alignment horizontal="center" vertical="center" shrinkToFit="1"/>
    </xf>
    <xf numFmtId="4" fontId="4" fillId="0" borderId="6" xfId="0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shrinkToFit="1"/>
    </xf>
    <xf numFmtId="0" fontId="13" fillId="0" borderId="0" xfId="0" applyFont="1"/>
    <xf numFmtId="4" fontId="6" fillId="4" borderId="1" xfId="0" applyNumberFormat="1" applyFont="1" applyFill="1" applyBorder="1" applyAlignment="1">
      <alignment horizontal="center" vertical="center" shrinkToFi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4" fontId="16" fillId="0" borderId="0" xfId="0" applyNumberFormat="1" applyFont="1"/>
    <xf numFmtId="4" fontId="16" fillId="0" borderId="0" xfId="0" applyNumberFormat="1" applyFont="1" applyFill="1"/>
    <xf numFmtId="0" fontId="16" fillId="0" borderId="9" xfId="0" applyFont="1" applyBorder="1"/>
    <xf numFmtId="0" fontId="16" fillId="0" borderId="9" xfId="0" applyFont="1" applyBorder="1" applyAlignment="1">
      <alignment horizontal="center" vertical="center"/>
    </xf>
    <xf numFmtId="4" fontId="16" fillId="0" borderId="9" xfId="0" applyNumberFormat="1" applyFont="1" applyBorder="1"/>
    <xf numFmtId="4" fontId="16" fillId="0" borderId="0" xfId="0" applyNumberFormat="1" applyFont="1" applyBorder="1"/>
    <xf numFmtId="4" fontId="0" fillId="0" borderId="9" xfId="0" applyNumberFormat="1" applyFont="1" applyBorder="1"/>
    <xf numFmtId="0" fontId="0" fillId="0" borderId="0" xfId="0" applyAlignment="1">
      <alignment horizontal="center" vertical="center"/>
    </xf>
    <xf numFmtId="4" fontId="0" fillId="0" borderId="0" xfId="0" applyNumberFormat="1"/>
    <xf numFmtId="4" fontId="6" fillId="4" borderId="6" xfId="0" applyNumberFormat="1" applyFont="1" applyFill="1" applyBorder="1" applyAlignment="1">
      <alignment horizontal="center" vertical="center" shrinkToFit="1"/>
    </xf>
    <xf numFmtId="4" fontId="11" fillId="4" borderId="1" xfId="0" applyNumberFormat="1" applyFont="1" applyFill="1" applyBorder="1" applyAlignment="1">
      <alignment vertical="center" wrapText="1"/>
    </xf>
    <xf numFmtId="4" fontId="13" fillId="0" borderId="0" xfId="0" applyNumberFormat="1" applyFont="1"/>
    <xf numFmtId="4" fontId="6" fillId="5" borderId="1" xfId="0" applyNumberFormat="1" applyFont="1" applyFill="1" applyBorder="1" applyAlignment="1">
      <alignment horizontal="center" vertical="center" shrinkToFit="1"/>
    </xf>
    <xf numFmtId="4" fontId="6" fillId="6" borderId="1" xfId="0" applyNumberFormat="1" applyFont="1" applyFill="1" applyBorder="1" applyAlignment="1">
      <alignment horizontal="center" vertical="center" shrinkToFit="1"/>
    </xf>
    <xf numFmtId="4" fontId="4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4" fontId="4" fillId="5" borderId="6" xfId="0" applyNumberFormat="1" applyFont="1" applyFill="1" applyBorder="1" applyAlignment="1">
      <alignment horizontal="center" vertical="center" shrinkToFit="1"/>
    </xf>
    <xf numFmtId="4" fontId="6" fillId="5" borderId="6" xfId="0" applyNumberFormat="1" applyFont="1" applyFill="1" applyBorder="1" applyAlignment="1">
      <alignment horizontal="center" vertical="center" shrinkToFit="1"/>
    </xf>
    <xf numFmtId="4" fontId="1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4" fontId="10" fillId="5" borderId="1" xfId="0" applyNumberFormat="1" applyFont="1" applyFill="1" applyBorder="1"/>
    <xf numFmtId="4" fontId="4" fillId="6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4" fontId="11" fillId="4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4" fontId="11" fillId="0" borderId="4" xfId="0" applyNumberFormat="1" applyFont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4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right" vertical="center" shrinkToFit="1"/>
    </xf>
    <xf numFmtId="4" fontId="4" fillId="4" borderId="1" xfId="0" applyNumberFormat="1" applyFont="1" applyFill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vertical="center" shrinkToFit="1"/>
    </xf>
    <xf numFmtId="49" fontId="12" fillId="4" borderId="6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9" fontId="15" fillId="5" borderId="1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shrinkToFit="1"/>
    </xf>
    <xf numFmtId="49" fontId="4" fillId="6" borderId="6" xfId="0" applyNumberFormat="1" applyFont="1" applyFill="1" applyBorder="1" applyAlignment="1">
      <alignment horizontal="center" vertical="center" shrinkToFi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shrinkToFit="1"/>
    </xf>
    <xf numFmtId="49" fontId="4" fillId="5" borderId="6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opLeftCell="K1" zoomScaleNormal="100" workbookViewId="0">
      <selection activeCell="Q51" sqref="Q51"/>
    </sheetView>
  </sheetViews>
  <sheetFormatPr defaultRowHeight="15" x14ac:dyDescent="0.25"/>
  <cols>
    <col min="1" max="1" width="47.28515625" customWidth="1"/>
    <col min="2" max="2" width="4.140625" customWidth="1"/>
    <col min="3" max="3" width="5.85546875" customWidth="1"/>
    <col min="4" max="4" width="10.140625" customWidth="1"/>
    <col min="5" max="5" width="6.85546875" customWidth="1"/>
    <col min="6" max="6" width="7.7109375" style="33" customWidth="1"/>
    <col min="7" max="7" width="4.28515625" style="34" customWidth="1"/>
    <col min="8" max="8" width="15" style="34" customWidth="1"/>
    <col min="9" max="9" width="15.42578125" style="34" customWidth="1"/>
    <col min="10" max="10" width="14.28515625" style="34" customWidth="1"/>
    <col min="11" max="11" width="12" style="34" customWidth="1"/>
    <col min="12" max="12" width="11.28515625" style="34" customWidth="1"/>
    <col min="13" max="13" width="9.85546875" style="34" customWidth="1"/>
    <col min="14" max="14" width="10.85546875" style="34" customWidth="1"/>
    <col min="15" max="15" width="12.140625" style="34" bestFit="1" customWidth="1"/>
    <col min="16" max="17" width="9.140625" style="34"/>
    <col min="18" max="18" width="4.28515625" style="34" customWidth="1"/>
    <col min="19" max="19" width="13.28515625" style="34" customWidth="1"/>
    <col min="20" max="20" width="16.42578125" style="34" customWidth="1"/>
    <col min="21" max="21" width="10.28515625" style="34" customWidth="1"/>
    <col min="22" max="22" width="12.5703125" style="34" customWidth="1"/>
    <col min="23" max="23" width="13.42578125" style="34" customWidth="1"/>
    <col min="24" max="24" width="17.42578125" style="34" customWidth="1"/>
    <col min="25" max="25" width="9.140625" style="34"/>
    <col min="26" max="26" width="12.28515625" bestFit="1" customWidth="1"/>
  </cols>
  <sheetData>
    <row r="1" spans="1:2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x14ac:dyDescent="0.25">
      <c r="A3" s="149" t="s">
        <v>104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2</v>
      </c>
    </row>
    <row r="5" spans="1:25" x14ac:dyDescent="0.25">
      <c r="A5" s="150" t="s">
        <v>3</v>
      </c>
      <c r="B5" s="151" t="s">
        <v>4</v>
      </c>
      <c r="C5" s="152"/>
      <c r="D5" s="152"/>
      <c r="E5" s="153"/>
      <c r="F5" s="154" t="s">
        <v>5</v>
      </c>
      <c r="G5" s="6"/>
      <c r="H5" s="156" t="s">
        <v>6</v>
      </c>
      <c r="I5" s="156" t="s">
        <v>7</v>
      </c>
      <c r="J5" s="156" t="s">
        <v>8</v>
      </c>
      <c r="K5" s="159" t="s">
        <v>9</v>
      </c>
      <c r="L5" s="147" t="s">
        <v>10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11</v>
      </c>
    </row>
    <row r="6" spans="1:25" ht="30" customHeight="1" x14ac:dyDescent="0.25">
      <c r="A6" s="150"/>
      <c r="B6" s="85" t="s">
        <v>12</v>
      </c>
      <c r="C6" s="85" t="s">
        <v>13</v>
      </c>
      <c r="D6" s="85" t="s">
        <v>14</v>
      </c>
      <c r="E6" s="85" t="s">
        <v>15</v>
      </c>
      <c r="F6" s="155"/>
      <c r="G6" s="7"/>
      <c r="H6" s="157"/>
      <c r="I6" s="158"/>
      <c r="J6" s="157"/>
      <c r="K6" s="159"/>
      <c r="L6" s="8">
        <v>211</v>
      </c>
      <c r="M6" s="9">
        <v>212</v>
      </c>
      <c r="N6" s="9">
        <v>213</v>
      </c>
      <c r="O6" s="9">
        <v>221</v>
      </c>
      <c r="P6" s="9">
        <v>222</v>
      </c>
      <c r="Q6" s="9">
        <v>223</v>
      </c>
      <c r="R6" s="9">
        <v>224</v>
      </c>
      <c r="S6" s="9">
        <v>225</v>
      </c>
      <c r="T6" s="9">
        <v>226</v>
      </c>
      <c r="U6" s="9">
        <v>262</v>
      </c>
      <c r="V6" s="9">
        <v>290</v>
      </c>
      <c r="W6" s="9">
        <v>310</v>
      </c>
      <c r="X6" s="9">
        <v>340</v>
      </c>
      <c r="Y6" s="148"/>
    </row>
    <row r="7" spans="1:25" x14ac:dyDescent="0.25">
      <c r="A7" s="143" t="s">
        <v>16</v>
      </c>
      <c r="B7" s="143"/>
      <c r="C7" s="145"/>
      <c r="D7" s="145"/>
      <c r="E7" s="145"/>
      <c r="F7" s="145"/>
      <c r="G7" s="10" t="s">
        <v>17</v>
      </c>
      <c r="H7" s="10">
        <f t="shared" ref="H7:Y7" si="0">H12+H57</f>
        <v>26540528.529999997</v>
      </c>
      <c r="I7" s="10">
        <f t="shared" si="0"/>
        <v>4162505.97</v>
      </c>
      <c r="J7" s="10">
        <f t="shared" si="0"/>
        <v>0</v>
      </c>
      <c r="K7" s="10">
        <f t="shared" si="0"/>
        <v>30703034.499999996</v>
      </c>
      <c r="L7" s="10">
        <f t="shared" si="0"/>
        <v>13429272.25</v>
      </c>
      <c r="M7" s="10">
        <f t="shared" si="0"/>
        <v>18321.810000000001</v>
      </c>
      <c r="N7" s="10">
        <f t="shared" si="0"/>
        <v>4055642.7600000002</v>
      </c>
      <c r="O7" s="10">
        <f t="shared" si="0"/>
        <v>80874</v>
      </c>
      <c r="P7" s="10">
        <f t="shared" si="0"/>
        <v>25940</v>
      </c>
      <c r="Q7" s="10">
        <f t="shared" si="0"/>
        <v>1661896</v>
      </c>
      <c r="R7" s="10">
        <f t="shared" si="0"/>
        <v>0</v>
      </c>
      <c r="S7" s="10">
        <f t="shared" si="0"/>
        <v>513459</v>
      </c>
      <c r="T7" s="10">
        <f t="shared" si="0"/>
        <v>8461598.629999999</v>
      </c>
      <c r="U7" s="10">
        <f t="shared" si="0"/>
        <v>0</v>
      </c>
      <c r="V7" s="10">
        <f t="shared" si="0"/>
        <v>37900</v>
      </c>
      <c r="W7" s="10">
        <f t="shared" si="0"/>
        <v>180200</v>
      </c>
      <c r="X7" s="10">
        <f t="shared" si="0"/>
        <v>2237930.0499999998</v>
      </c>
      <c r="Y7" s="10">
        <f t="shared" si="0"/>
        <v>0</v>
      </c>
    </row>
    <row r="8" spans="1:25" x14ac:dyDescent="0.25">
      <c r="A8" s="144"/>
      <c r="B8" s="144"/>
      <c r="C8" s="146"/>
      <c r="D8" s="146"/>
      <c r="E8" s="146"/>
      <c r="F8" s="146"/>
      <c r="G8" s="10" t="s">
        <v>18</v>
      </c>
      <c r="H8" s="10">
        <f t="shared" ref="H8:Y8" si="1">H13+H58</f>
        <v>0</v>
      </c>
      <c r="I8" s="10">
        <f t="shared" si="1"/>
        <v>4162505.97</v>
      </c>
      <c r="J8" s="10">
        <f t="shared" si="1"/>
        <v>9491926.2899999991</v>
      </c>
      <c r="K8" s="10">
        <f t="shared" si="1"/>
        <v>8434920.1800000016</v>
      </c>
      <c r="L8" s="10">
        <f t="shared" si="1"/>
        <v>4919873.5600000005</v>
      </c>
      <c r="M8" s="10">
        <f t="shared" si="1"/>
        <v>0</v>
      </c>
      <c r="N8" s="10">
        <f t="shared" si="1"/>
        <v>1323047.48</v>
      </c>
      <c r="O8" s="10">
        <f t="shared" si="1"/>
        <v>23385.360000000001</v>
      </c>
      <c r="P8" s="10">
        <f t="shared" si="1"/>
        <v>0</v>
      </c>
      <c r="Q8" s="10">
        <f t="shared" si="1"/>
        <v>567068.11</v>
      </c>
      <c r="R8" s="10">
        <f t="shared" si="1"/>
        <v>0</v>
      </c>
      <c r="S8" s="10">
        <f t="shared" si="1"/>
        <v>163963.16</v>
      </c>
      <c r="T8" s="10">
        <f t="shared" si="1"/>
        <v>556851.23</v>
      </c>
      <c r="U8" s="10">
        <f t="shared" si="1"/>
        <v>0</v>
      </c>
      <c r="V8" s="10">
        <f t="shared" si="1"/>
        <v>4686.7800000000007</v>
      </c>
      <c r="W8" s="10">
        <f t="shared" si="1"/>
        <v>63600</v>
      </c>
      <c r="X8" s="10">
        <f t="shared" si="1"/>
        <v>812444.5</v>
      </c>
      <c r="Y8" s="10">
        <f t="shared" si="1"/>
        <v>5219512.080000001</v>
      </c>
    </row>
    <row r="9" spans="1:25" ht="24.75" customHeight="1" x14ac:dyDescent="0.25">
      <c r="A9" s="141" t="s">
        <v>19</v>
      </c>
      <c r="B9" s="143"/>
      <c r="C9" s="145"/>
      <c r="D9" s="145"/>
      <c r="E9" s="145"/>
      <c r="F9" s="145"/>
      <c r="G9" s="10" t="s">
        <v>17</v>
      </c>
      <c r="H9" s="10">
        <f t="shared" ref="H9:Y9" si="2">H12+H59</f>
        <v>25190528.529999997</v>
      </c>
      <c r="I9" s="10">
        <f t="shared" si="2"/>
        <v>4112720</v>
      </c>
      <c r="J9" s="10">
        <f t="shared" si="2"/>
        <v>0</v>
      </c>
      <c r="K9" s="10">
        <f t="shared" si="2"/>
        <v>29303248.529999997</v>
      </c>
      <c r="L9" s="10">
        <f t="shared" si="2"/>
        <v>13429272.25</v>
      </c>
      <c r="M9" s="10">
        <f t="shared" si="2"/>
        <v>18321.810000000001</v>
      </c>
      <c r="N9" s="10">
        <f t="shared" si="2"/>
        <v>4055642.7600000002</v>
      </c>
      <c r="O9" s="10">
        <f t="shared" si="2"/>
        <v>80874</v>
      </c>
      <c r="P9" s="10">
        <f t="shared" si="2"/>
        <v>25940</v>
      </c>
      <c r="Q9" s="10">
        <f t="shared" si="2"/>
        <v>1661896</v>
      </c>
      <c r="R9" s="10">
        <f t="shared" si="2"/>
        <v>0</v>
      </c>
      <c r="S9" s="10">
        <f t="shared" si="2"/>
        <v>513459</v>
      </c>
      <c r="T9" s="10">
        <f t="shared" si="2"/>
        <v>8070612.25</v>
      </c>
      <c r="U9" s="10">
        <f t="shared" si="2"/>
        <v>0</v>
      </c>
      <c r="V9" s="10">
        <f t="shared" si="2"/>
        <v>36000</v>
      </c>
      <c r="W9" s="10">
        <f t="shared" si="2"/>
        <v>180200</v>
      </c>
      <c r="X9" s="10">
        <f t="shared" si="2"/>
        <v>1231030.46</v>
      </c>
      <c r="Y9" s="10">
        <f t="shared" si="2"/>
        <v>0</v>
      </c>
    </row>
    <row r="10" spans="1:25" ht="24.75" customHeight="1" x14ac:dyDescent="0.25">
      <c r="A10" s="142"/>
      <c r="B10" s="144"/>
      <c r="C10" s="146"/>
      <c r="D10" s="146"/>
      <c r="E10" s="146"/>
      <c r="F10" s="146"/>
      <c r="G10" s="10" t="s">
        <v>18</v>
      </c>
      <c r="H10" s="10">
        <f t="shared" ref="H10:Y10" si="3">H13+H60</f>
        <v>0</v>
      </c>
      <c r="I10" s="10">
        <f t="shared" si="3"/>
        <v>4112720</v>
      </c>
      <c r="J10" s="10">
        <f t="shared" si="3"/>
        <v>9001858.4900000002</v>
      </c>
      <c r="K10" s="10">
        <f t="shared" si="3"/>
        <v>7966666.3400000008</v>
      </c>
      <c r="L10" s="10">
        <f t="shared" si="3"/>
        <v>4919873.5600000005</v>
      </c>
      <c r="M10" s="10">
        <f t="shared" si="3"/>
        <v>0</v>
      </c>
      <c r="N10" s="10">
        <f t="shared" si="3"/>
        <v>1323047.48</v>
      </c>
      <c r="O10" s="10">
        <f t="shared" si="3"/>
        <v>23385.360000000001</v>
      </c>
      <c r="P10" s="10">
        <f t="shared" si="3"/>
        <v>0</v>
      </c>
      <c r="Q10" s="10">
        <f t="shared" si="3"/>
        <v>567068.11</v>
      </c>
      <c r="R10" s="10">
        <f t="shared" si="3"/>
        <v>0</v>
      </c>
      <c r="S10" s="10">
        <f t="shared" si="3"/>
        <v>163963.16</v>
      </c>
      <c r="T10" s="10">
        <f t="shared" si="3"/>
        <v>426591.63</v>
      </c>
      <c r="U10" s="10">
        <f t="shared" si="3"/>
        <v>0</v>
      </c>
      <c r="V10" s="10">
        <f t="shared" si="3"/>
        <v>4509.1400000000003</v>
      </c>
      <c r="W10" s="10">
        <f t="shared" si="3"/>
        <v>63600</v>
      </c>
      <c r="X10" s="10">
        <f t="shared" si="3"/>
        <v>474627.9</v>
      </c>
      <c r="Y10" s="10">
        <f t="shared" si="3"/>
        <v>5147912.1500000004</v>
      </c>
    </row>
    <row r="11" spans="1:25" x14ac:dyDescent="0.25">
      <c r="A11" s="11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41" customFormat="1" ht="28.5" customHeight="1" x14ac:dyDescent="0.25">
      <c r="A12" s="126" t="s">
        <v>102</v>
      </c>
      <c r="B12" s="126"/>
      <c r="C12" s="130"/>
      <c r="D12" s="130"/>
      <c r="E12" s="130"/>
      <c r="F12" s="130"/>
      <c r="G12" s="40" t="s">
        <v>17</v>
      </c>
      <c r="H12" s="38">
        <f>SUM(H15+H17+H19+H21+H23+H25+H27+H29+H31+H33+H35+H37+H39+H41+H43+H45+H47+H49+H51+H53+H55)</f>
        <v>5503942.5199999996</v>
      </c>
      <c r="I12" s="38">
        <f t="shared" ref="I12:Y12" si="4">SUM(I15+I17+I19+I21+I23+I25+I27+I29+I31+I33+I35+I37+I39+I41+I43+I45+I47+I49+I51+I53+I55)</f>
        <v>4112720</v>
      </c>
      <c r="J12" s="38">
        <f t="shared" si="4"/>
        <v>0</v>
      </c>
      <c r="K12" s="38">
        <f t="shared" si="4"/>
        <v>9616662.5199999996</v>
      </c>
      <c r="L12" s="38">
        <f t="shared" si="4"/>
        <v>0</v>
      </c>
      <c r="M12" s="38">
        <f t="shared" si="4"/>
        <v>0</v>
      </c>
      <c r="N12" s="38">
        <f t="shared" si="4"/>
        <v>0</v>
      </c>
      <c r="O12" s="38">
        <f t="shared" si="4"/>
        <v>35200</v>
      </c>
      <c r="P12" s="38">
        <f t="shared" si="4"/>
        <v>11540</v>
      </c>
      <c r="Q12" s="38">
        <f t="shared" si="4"/>
        <v>0</v>
      </c>
      <c r="R12" s="38">
        <f t="shared" si="4"/>
        <v>0</v>
      </c>
      <c r="S12" s="38">
        <f t="shared" si="4"/>
        <v>430775</v>
      </c>
      <c r="T12" s="38">
        <f t="shared" si="4"/>
        <v>7889361.5199999996</v>
      </c>
      <c r="U12" s="38">
        <f t="shared" si="4"/>
        <v>0</v>
      </c>
      <c r="V12" s="38">
        <f t="shared" si="4"/>
        <v>36000</v>
      </c>
      <c r="W12" s="38">
        <f t="shared" si="4"/>
        <v>99800</v>
      </c>
      <c r="X12" s="38">
        <f t="shared" si="4"/>
        <v>1113986</v>
      </c>
      <c r="Y12" s="38">
        <f t="shared" si="4"/>
        <v>0</v>
      </c>
    </row>
    <row r="13" spans="1:25" s="41" customFormat="1" ht="30.75" customHeight="1" x14ac:dyDescent="0.25">
      <c r="A13" s="127"/>
      <c r="B13" s="127"/>
      <c r="C13" s="131"/>
      <c r="D13" s="131"/>
      <c r="E13" s="131"/>
      <c r="F13" s="131"/>
      <c r="G13" s="42" t="s">
        <v>18</v>
      </c>
      <c r="H13" s="43">
        <f t="shared" ref="H13:I13" si="5">H16+H20+H24+H26+H28+H32+H36+H38+H40+H42+H46+H50</f>
        <v>0</v>
      </c>
      <c r="I13" s="43">
        <f t="shared" si="5"/>
        <v>4112720</v>
      </c>
      <c r="J13" s="43">
        <f>J16+J20+J24+J26+J28+J32+J36+J38+J40+J42+J46+J50+J22+J34+J52+J54</f>
        <v>1144027.5</v>
      </c>
      <c r="K13" s="43">
        <f t="shared" ref="K13:Y13" si="6">K16+K20+K24+K26+K28+K32+K36+K38+K40+K42+K46+K50+K22+K34+K52+K54</f>
        <v>873790.3</v>
      </c>
      <c r="L13" s="43">
        <f t="shared" si="6"/>
        <v>0</v>
      </c>
      <c r="M13" s="43">
        <f t="shared" si="6"/>
        <v>0</v>
      </c>
      <c r="N13" s="43">
        <f t="shared" si="6"/>
        <v>0</v>
      </c>
      <c r="O13" s="43">
        <f t="shared" si="6"/>
        <v>3133</v>
      </c>
      <c r="P13" s="43">
        <f t="shared" si="6"/>
        <v>0</v>
      </c>
      <c r="Q13" s="43">
        <f t="shared" si="6"/>
        <v>0</v>
      </c>
      <c r="R13" s="43">
        <f t="shared" si="6"/>
        <v>0</v>
      </c>
      <c r="S13" s="43">
        <f t="shared" si="6"/>
        <v>119973.26</v>
      </c>
      <c r="T13" s="43">
        <f t="shared" si="6"/>
        <v>245340.9</v>
      </c>
      <c r="U13" s="43">
        <f t="shared" si="6"/>
        <v>0</v>
      </c>
      <c r="V13" s="43">
        <f t="shared" si="6"/>
        <v>4509.1400000000003</v>
      </c>
      <c r="W13" s="43">
        <f t="shared" si="6"/>
        <v>63600</v>
      </c>
      <c r="X13" s="43">
        <f t="shared" si="6"/>
        <v>437234</v>
      </c>
      <c r="Y13" s="43">
        <f t="shared" si="6"/>
        <v>4382957.2</v>
      </c>
    </row>
    <row r="14" spans="1:25" ht="17.25" customHeight="1" x14ac:dyDescent="0.25">
      <c r="A14" s="15" t="s">
        <v>10</v>
      </c>
      <c r="B14" s="83"/>
      <c r="C14" s="84"/>
      <c r="D14" s="84"/>
      <c r="E14" s="84"/>
      <c r="F14" s="84"/>
      <c r="G14" s="16"/>
      <c r="H14" s="17"/>
      <c r="I14" s="17"/>
      <c r="J14" s="17"/>
      <c r="K14" s="43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4"/>
    </row>
    <row r="15" spans="1:25" s="20" customFormat="1" ht="18.75" customHeight="1" x14ac:dyDescent="0.25">
      <c r="A15" s="94" t="s">
        <v>101</v>
      </c>
      <c r="B15" s="140">
        <v>300</v>
      </c>
      <c r="C15" s="94" t="s">
        <v>22</v>
      </c>
      <c r="D15" s="98" t="s">
        <v>72</v>
      </c>
      <c r="E15" s="100" t="s">
        <v>73</v>
      </c>
      <c r="F15" s="138" t="s">
        <v>25</v>
      </c>
      <c r="G15" s="13" t="s">
        <v>17</v>
      </c>
      <c r="H15" s="23">
        <v>55000</v>
      </c>
      <c r="I15" s="23"/>
      <c r="J15" s="35"/>
      <c r="K15" s="38">
        <f t="shared" ref="K15:K30" si="7">SUM(L15:X15)</f>
        <v>55000</v>
      </c>
      <c r="L15" s="17"/>
      <c r="M15" s="17"/>
      <c r="N15" s="17"/>
      <c r="O15" s="17"/>
      <c r="P15" s="17"/>
      <c r="Q15" s="17"/>
      <c r="R15" s="17"/>
      <c r="S15" s="17">
        <v>5000</v>
      </c>
      <c r="T15" s="19">
        <v>50000</v>
      </c>
      <c r="U15" s="17"/>
      <c r="V15" s="17"/>
      <c r="W15" s="17"/>
      <c r="X15" s="17"/>
      <c r="Y15" s="14"/>
    </row>
    <row r="16" spans="1:25" s="20" customFormat="1" ht="18" customHeight="1" x14ac:dyDescent="0.25">
      <c r="A16" s="132"/>
      <c r="B16" s="140"/>
      <c r="C16" s="95"/>
      <c r="D16" s="99"/>
      <c r="E16" s="101"/>
      <c r="F16" s="139"/>
      <c r="G16" s="13" t="s">
        <v>18</v>
      </c>
      <c r="H16" s="23"/>
      <c r="I16" s="23"/>
      <c r="J16" s="35"/>
      <c r="K16" s="38">
        <f t="shared" si="7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>
        <f t="shared" ref="Y16:Y54" si="8">I16+J16-K16</f>
        <v>0</v>
      </c>
    </row>
    <row r="17" spans="1:25" s="20" customFormat="1" ht="24.75" customHeight="1" x14ac:dyDescent="0.25">
      <c r="A17" s="132"/>
      <c r="B17" s="94">
        <v>300</v>
      </c>
      <c r="C17" s="96" t="s">
        <v>70</v>
      </c>
      <c r="D17" s="98" t="s">
        <v>72</v>
      </c>
      <c r="E17" s="100" t="s">
        <v>73</v>
      </c>
      <c r="F17" s="138" t="s">
        <v>25</v>
      </c>
      <c r="G17" s="13" t="s">
        <v>17</v>
      </c>
      <c r="H17" s="23">
        <v>5000</v>
      </c>
      <c r="I17" s="70"/>
      <c r="J17" s="35"/>
      <c r="K17" s="38">
        <f t="shared" si="7"/>
        <v>5000</v>
      </c>
      <c r="L17" s="17"/>
      <c r="M17" s="17"/>
      <c r="N17" s="17"/>
      <c r="O17" s="17"/>
      <c r="P17" s="17"/>
      <c r="Q17" s="17"/>
      <c r="R17" s="17"/>
      <c r="S17" s="17">
        <v>5000</v>
      </c>
      <c r="T17" s="17"/>
      <c r="U17" s="17"/>
      <c r="V17" s="17"/>
      <c r="W17" s="17"/>
      <c r="X17" s="17"/>
      <c r="Y17" s="14"/>
    </row>
    <row r="18" spans="1:25" s="20" customFormat="1" ht="19.5" customHeight="1" x14ac:dyDescent="0.25">
      <c r="A18" s="95"/>
      <c r="B18" s="95"/>
      <c r="C18" s="97"/>
      <c r="D18" s="99"/>
      <c r="E18" s="101"/>
      <c r="F18" s="139"/>
      <c r="G18" s="13" t="s">
        <v>18</v>
      </c>
      <c r="H18" s="23"/>
      <c r="I18" s="70"/>
      <c r="J18" s="35"/>
      <c r="K18" s="38">
        <f t="shared" si="7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/>
    </row>
    <row r="19" spans="1:25" s="20" customFormat="1" ht="19.5" customHeight="1" x14ac:dyDescent="0.25">
      <c r="A19" s="94" t="s">
        <v>100</v>
      </c>
      <c r="B19" s="140">
        <v>300</v>
      </c>
      <c r="C19" s="94" t="s">
        <v>22</v>
      </c>
      <c r="D19" s="98" t="s">
        <v>74</v>
      </c>
      <c r="E19" s="100" t="s">
        <v>73</v>
      </c>
      <c r="F19" s="138" t="s">
        <v>26</v>
      </c>
      <c r="G19" s="13" t="s">
        <v>27</v>
      </c>
      <c r="H19" s="36">
        <v>79500</v>
      </c>
      <c r="I19" s="58"/>
      <c r="J19" s="35"/>
      <c r="K19" s="38">
        <f t="shared" si="7"/>
        <v>79500</v>
      </c>
      <c r="L19" s="17"/>
      <c r="M19" s="17"/>
      <c r="N19" s="17"/>
      <c r="O19" s="17"/>
      <c r="P19" s="17"/>
      <c r="Q19" s="17"/>
      <c r="R19" s="17"/>
      <c r="S19" s="52">
        <v>29000</v>
      </c>
      <c r="T19" s="52">
        <v>50500</v>
      </c>
      <c r="U19" s="17"/>
      <c r="V19" s="17"/>
      <c r="W19" s="17"/>
      <c r="X19" s="52"/>
      <c r="Y19" s="14"/>
    </row>
    <row r="20" spans="1:25" s="20" customFormat="1" ht="15" customHeight="1" x14ac:dyDescent="0.25">
      <c r="A20" s="132"/>
      <c r="B20" s="140"/>
      <c r="C20" s="95"/>
      <c r="D20" s="99"/>
      <c r="E20" s="101"/>
      <c r="F20" s="139"/>
      <c r="G20" s="13" t="s">
        <v>18</v>
      </c>
      <c r="H20" s="23"/>
      <c r="I20" s="23"/>
      <c r="J20" s="35">
        <v>28940</v>
      </c>
      <c r="K20" s="38">
        <f t="shared" si="7"/>
        <v>22326.66</v>
      </c>
      <c r="L20" s="17"/>
      <c r="M20" s="17"/>
      <c r="N20" s="35"/>
      <c r="O20" s="35"/>
      <c r="P20" s="35"/>
      <c r="Q20" s="35"/>
      <c r="R20" s="35"/>
      <c r="S20" s="35">
        <v>22326.66</v>
      </c>
      <c r="T20" s="35"/>
      <c r="U20" s="35"/>
      <c r="V20" s="35"/>
      <c r="W20" s="35"/>
      <c r="X20" s="35"/>
      <c r="Y20" s="23">
        <f t="shared" si="8"/>
        <v>6613.34</v>
      </c>
    </row>
    <row r="21" spans="1:25" s="20" customFormat="1" ht="16.5" customHeight="1" x14ac:dyDescent="0.25">
      <c r="A21" s="132"/>
      <c r="B21" s="140">
        <v>300</v>
      </c>
      <c r="C21" s="96" t="s">
        <v>70</v>
      </c>
      <c r="D21" s="98" t="s">
        <v>74</v>
      </c>
      <c r="E21" s="100" t="s">
        <v>73</v>
      </c>
      <c r="F21" s="138" t="s">
        <v>26</v>
      </c>
      <c r="G21" s="13" t="s">
        <v>27</v>
      </c>
      <c r="H21" s="23">
        <v>59200</v>
      </c>
      <c r="I21" s="23"/>
      <c r="J21" s="35"/>
      <c r="K21" s="38">
        <f t="shared" si="7"/>
        <v>59200</v>
      </c>
      <c r="L21" s="17"/>
      <c r="M21" s="17"/>
      <c r="N21" s="35"/>
      <c r="O21" s="35"/>
      <c r="P21" s="35"/>
      <c r="Q21" s="35"/>
      <c r="R21" s="35"/>
      <c r="S21" s="35">
        <v>8200</v>
      </c>
      <c r="T21" s="35">
        <v>50000</v>
      </c>
      <c r="U21" s="35"/>
      <c r="V21" s="35"/>
      <c r="W21" s="35"/>
      <c r="X21" s="35">
        <v>1000</v>
      </c>
      <c r="Y21" s="23"/>
    </row>
    <row r="22" spans="1:25" s="20" customFormat="1" ht="18.75" customHeight="1" x14ac:dyDescent="0.25">
      <c r="A22" s="95"/>
      <c r="B22" s="140"/>
      <c r="C22" s="97"/>
      <c r="D22" s="99"/>
      <c r="E22" s="101"/>
      <c r="F22" s="139"/>
      <c r="G22" s="13" t="s">
        <v>18</v>
      </c>
      <c r="H22" s="23"/>
      <c r="I22" s="23"/>
      <c r="J22" s="35">
        <v>6960</v>
      </c>
      <c r="K22" s="38">
        <f t="shared" si="7"/>
        <v>6960</v>
      </c>
      <c r="L22" s="17"/>
      <c r="M22" s="17"/>
      <c r="N22" s="35"/>
      <c r="O22" s="35"/>
      <c r="P22" s="35"/>
      <c r="Q22" s="35"/>
      <c r="R22" s="35"/>
      <c r="S22" s="35">
        <v>6960</v>
      </c>
      <c r="T22" s="35"/>
      <c r="U22" s="35"/>
      <c r="V22" s="35"/>
      <c r="W22" s="35"/>
      <c r="X22" s="35"/>
      <c r="Y22" s="23"/>
    </row>
    <row r="23" spans="1:25" s="20" customFormat="1" ht="36" customHeight="1" x14ac:dyDescent="0.25">
      <c r="A23" s="94" t="s">
        <v>99</v>
      </c>
      <c r="B23" s="140">
        <v>300</v>
      </c>
      <c r="C23" s="94" t="s">
        <v>22</v>
      </c>
      <c r="D23" s="98" t="s">
        <v>75</v>
      </c>
      <c r="E23" s="100" t="s">
        <v>73</v>
      </c>
      <c r="F23" s="138" t="s">
        <v>29</v>
      </c>
      <c r="G23" s="13" t="s">
        <v>27</v>
      </c>
      <c r="H23" s="36">
        <v>50000</v>
      </c>
      <c r="I23" s="36"/>
      <c r="J23" s="35"/>
      <c r="K23" s="38">
        <f t="shared" si="7"/>
        <v>50000</v>
      </c>
      <c r="L23" s="17"/>
      <c r="M23" s="17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19">
        <v>50000</v>
      </c>
      <c r="Y23" s="23"/>
    </row>
    <row r="24" spans="1:25" s="20" customFormat="1" ht="35.25" customHeight="1" x14ac:dyDescent="0.25">
      <c r="A24" s="132"/>
      <c r="B24" s="140"/>
      <c r="C24" s="95"/>
      <c r="D24" s="99"/>
      <c r="E24" s="101"/>
      <c r="F24" s="139"/>
      <c r="G24" s="13" t="s">
        <v>18</v>
      </c>
      <c r="H24" s="23"/>
      <c r="I24" s="23"/>
      <c r="J24" s="35"/>
      <c r="K24" s="38">
        <f t="shared" si="7"/>
        <v>0</v>
      </c>
      <c r="L24" s="17"/>
      <c r="M24" s="17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3">
        <f t="shared" si="8"/>
        <v>0</v>
      </c>
    </row>
    <row r="25" spans="1:25" s="20" customFormat="1" ht="29.25" customHeight="1" x14ac:dyDescent="0.25">
      <c r="A25" s="136" t="s">
        <v>98</v>
      </c>
      <c r="B25" s="94">
        <v>300</v>
      </c>
      <c r="C25" s="94" t="s">
        <v>22</v>
      </c>
      <c r="D25" s="98" t="s">
        <v>76</v>
      </c>
      <c r="E25" s="100" t="s">
        <v>73</v>
      </c>
      <c r="F25" s="138" t="s">
        <v>30</v>
      </c>
      <c r="G25" s="13" t="s">
        <v>17</v>
      </c>
      <c r="H25" s="36">
        <v>1338850</v>
      </c>
      <c r="I25" s="58"/>
      <c r="J25" s="35"/>
      <c r="K25" s="38">
        <f>SUM(L25:X25)</f>
        <v>1338850</v>
      </c>
      <c r="L25" s="17"/>
      <c r="M25" s="17"/>
      <c r="N25" s="35"/>
      <c r="O25" s="52">
        <v>15200</v>
      </c>
      <c r="P25" s="35"/>
      <c r="Q25" s="35"/>
      <c r="R25" s="35"/>
      <c r="S25" s="52">
        <v>280575</v>
      </c>
      <c r="T25" s="52">
        <v>143825</v>
      </c>
      <c r="U25" s="35"/>
      <c r="V25" s="52">
        <v>19000</v>
      </c>
      <c r="W25" s="35"/>
      <c r="X25" s="52">
        <v>880250</v>
      </c>
      <c r="Y25" s="23"/>
    </row>
    <row r="26" spans="1:25" s="20" customFormat="1" ht="41.25" customHeight="1" x14ac:dyDescent="0.25">
      <c r="A26" s="137"/>
      <c r="B26" s="95"/>
      <c r="C26" s="95"/>
      <c r="D26" s="99"/>
      <c r="E26" s="101"/>
      <c r="F26" s="139"/>
      <c r="G26" s="13" t="s">
        <v>18</v>
      </c>
      <c r="H26" s="23"/>
      <c r="I26" s="23"/>
      <c r="J26" s="35">
        <v>542039.69999999995</v>
      </c>
      <c r="K26" s="38">
        <f t="shared" si="7"/>
        <v>522156.74</v>
      </c>
      <c r="L26" s="17"/>
      <c r="M26" s="17"/>
      <c r="N26" s="35"/>
      <c r="O26" s="35">
        <v>3133</v>
      </c>
      <c r="P26" s="35"/>
      <c r="Q26" s="35"/>
      <c r="R26" s="35"/>
      <c r="S26" s="35">
        <v>38186.6</v>
      </c>
      <c r="T26" s="35">
        <v>55624</v>
      </c>
      <c r="U26" s="35"/>
      <c r="V26" s="35">
        <v>4509.1400000000003</v>
      </c>
      <c r="W26" s="35"/>
      <c r="X26" s="35">
        <v>420704</v>
      </c>
      <c r="Y26" s="23">
        <f t="shared" si="8"/>
        <v>19882.959999999963</v>
      </c>
    </row>
    <row r="27" spans="1:25" s="20" customFormat="1" ht="23.25" customHeight="1" x14ac:dyDescent="0.25">
      <c r="A27" s="94" t="s">
        <v>97</v>
      </c>
      <c r="B27" s="94">
        <v>300</v>
      </c>
      <c r="C27" s="94" t="s">
        <v>22</v>
      </c>
      <c r="D27" s="98" t="s">
        <v>77</v>
      </c>
      <c r="E27" s="100" t="s">
        <v>73</v>
      </c>
      <c r="F27" s="138" t="s">
        <v>32</v>
      </c>
      <c r="G27" s="13" t="s">
        <v>27</v>
      </c>
      <c r="H27" s="36">
        <v>40000</v>
      </c>
      <c r="I27" s="36"/>
      <c r="J27" s="35"/>
      <c r="K27" s="38">
        <f t="shared" si="7"/>
        <v>40000</v>
      </c>
      <c r="L27" s="17"/>
      <c r="M27" s="17"/>
      <c r="N27" s="35"/>
      <c r="O27" s="52">
        <v>20000</v>
      </c>
      <c r="P27" s="35"/>
      <c r="Q27" s="35"/>
      <c r="R27" s="35"/>
      <c r="S27" s="19"/>
      <c r="T27" s="52">
        <v>20000</v>
      </c>
      <c r="U27" s="35"/>
      <c r="V27" s="35"/>
      <c r="W27" s="19"/>
      <c r="X27" s="35"/>
      <c r="Y27" s="23"/>
    </row>
    <row r="28" spans="1:25" s="20" customFormat="1" ht="18.75" customHeight="1" x14ac:dyDescent="0.25">
      <c r="A28" s="132"/>
      <c r="B28" s="95"/>
      <c r="C28" s="95"/>
      <c r="D28" s="99"/>
      <c r="E28" s="101"/>
      <c r="F28" s="139"/>
      <c r="G28" s="13" t="s">
        <v>18</v>
      </c>
      <c r="H28" s="35"/>
      <c r="I28" s="35"/>
      <c r="J28" s="35">
        <v>33757</v>
      </c>
      <c r="K28" s="38">
        <f t="shared" si="7"/>
        <v>19757.5</v>
      </c>
      <c r="L28" s="17"/>
      <c r="M28" s="17"/>
      <c r="N28" s="35"/>
      <c r="O28" s="35"/>
      <c r="P28" s="35"/>
      <c r="Q28" s="35"/>
      <c r="R28" s="35"/>
      <c r="S28" s="35"/>
      <c r="T28" s="35">
        <v>19757.5</v>
      </c>
      <c r="U28" s="35"/>
      <c r="V28" s="35"/>
      <c r="W28" s="35"/>
      <c r="X28" s="35"/>
      <c r="Y28" s="23">
        <f t="shared" si="8"/>
        <v>13999.5</v>
      </c>
    </row>
    <row r="29" spans="1:25" s="20" customFormat="1" ht="14.25" customHeight="1" x14ac:dyDescent="0.25">
      <c r="A29" s="132"/>
      <c r="B29" s="94">
        <v>300</v>
      </c>
      <c r="C29" s="96" t="s">
        <v>70</v>
      </c>
      <c r="D29" s="98" t="s">
        <v>77</v>
      </c>
      <c r="E29" s="100" t="s">
        <v>73</v>
      </c>
      <c r="F29" s="138" t="s">
        <v>32</v>
      </c>
      <c r="G29" s="13" t="s">
        <v>27</v>
      </c>
      <c r="H29" s="35">
        <v>10000</v>
      </c>
      <c r="I29" s="35"/>
      <c r="J29" s="35"/>
      <c r="K29" s="38">
        <f t="shared" si="7"/>
        <v>10000</v>
      </c>
      <c r="L29" s="17"/>
      <c r="M29" s="17"/>
      <c r="N29" s="35"/>
      <c r="O29" s="35"/>
      <c r="P29" s="35"/>
      <c r="Q29" s="35"/>
      <c r="R29" s="35"/>
      <c r="S29" s="35"/>
      <c r="T29" s="35">
        <v>10000</v>
      </c>
      <c r="U29" s="35"/>
      <c r="V29" s="35"/>
      <c r="W29" s="35"/>
      <c r="X29" s="35"/>
      <c r="Y29" s="23"/>
    </row>
    <row r="30" spans="1:25" s="20" customFormat="1" ht="18" customHeight="1" x14ac:dyDescent="0.25">
      <c r="A30" s="95"/>
      <c r="B30" s="95"/>
      <c r="C30" s="97"/>
      <c r="D30" s="99"/>
      <c r="E30" s="101"/>
      <c r="F30" s="139"/>
      <c r="G30" s="13" t="s">
        <v>18</v>
      </c>
      <c r="H30" s="35"/>
      <c r="I30" s="35"/>
      <c r="J30" s="35"/>
      <c r="K30" s="38">
        <f t="shared" si="7"/>
        <v>0</v>
      </c>
      <c r="L30" s="17"/>
      <c r="M30" s="17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3"/>
    </row>
    <row r="31" spans="1:25" ht="24.75" customHeight="1" x14ac:dyDescent="0.25">
      <c r="A31" s="94" t="s">
        <v>96</v>
      </c>
      <c r="B31" s="94">
        <v>300</v>
      </c>
      <c r="C31" s="94" t="s">
        <v>22</v>
      </c>
      <c r="D31" s="98" t="s">
        <v>78</v>
      </c>
      <c r="E31" s="100" t="s">
        <v>73</v>
      </c>
      <c r="F31" s="133" t="s">
        <v>34</v>
      </c>
      <c r="G31" s="13" t="s">
        <v>27</v>
      </c>
      <c r="H31" s="35">
        <v>36800</v>
      </c>
      <c r="I31" s="35"/>
      <c r="J31" s="35"/>
      <c r="K31" s="38">
        <f>SUM(L31:X31)</f>
        <v>36800</v>
      </c>
      <c r="L31" s="16"/>
      <c r="M31" s="18"/>
      <c r="N31" s="92"/>
      <c r="O31" s="92"/>
      <c r="P31" s="92"/>
      <c r="Q31" s="92"/>
      <c r="R31" s="92"/>
      <c r="S31" s="92"/>
      <c r="T31" s="19"/>
      <c r="U31" s="92"/>
      <c r="V31" s="92"/>
      <c r="W31" s="52">
        <v>34800</v>
      </c>
      <c r="X31" s="52">
        <v>2000</v>
      </c>
      <c r="Y31" s="23"/>
    </row>
    <row r="32" spans="1:25" ht="15" customHeight="1" x14ac:dyDescent="0.25">
      <c r="A32" s="132"/>
      <c r="B32" s="95"/>
      <c r="C32" s="95"/>
      <c r="D32" s="99"/>
      <c r="E32" s="101"/>
      <c r="F32" s="134"/>
      <c r="G32" s="13" t="s">
        <v>18</v>
      </c>
      <c r="H32" s="35"/>
      <c r="I32" s="35"/>
      <c r="J32" s="35">
        <v>36800</v>
      </c>
      <c r="K32" s="38">
        <f t="shared" ref="K32:K56" si="9">SUM(L32:X32)</f>
        <v>0</v>
      </c>
      <c r="L32" s="16"/>
      <c r="M32" s="18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23">
        <f t="shared" si="8"/>
        <v>36800</v>
      </c>
    </row>
    <row r="33" spans="1:25" ht="16.5" customHeight="1" x14ac:dyDescent="0.25">
      <c r="A33" s="132"/>
      <c r="B33" s="94">
        <v>300</v>
      </c>
      <c r="C33" s="96" t="s">
        <v>70</v>
      </c>
      <c r="D33" s="98" t="s">
        <v>78</v>
      </c>
      <c r="E33" s="100" t="s">
        <v>73</v>
      </c>
      <c r="F33" s="133" t="s">
        <v>34</v>
      </c>
      <c r="G33" s="13" t="s">
        <v>27</v>
      </c>
      <c r="H33" s="35">
        <v>47000</v>
      </c>
      <c r="I33" s="35"/>
      <c r="J33" s="35"/>
      <c r="K33" s="38">
        <f t="shared" si="9"/>
        <v>47000</v>
      </c>
      <c r="L33" s="16"/>
      <c r="M33" s="18"/>
      <c r="N33" s="92"/>
      <c r="O33" s="92"/>
      <c r="P33" s="92"/>
      <c r="Q33" s="92"/>
      <c r="R33" s="92"/>
      <c r="S33" s="92"/>
      <c r="T33" s="92"/>
      <c r="U33" s="92"/>
      <c r="V33" s="92"/>
      <c r="W33" s="92">
        <v>47000</v>
      </c>
      <c r="X33" s="92"/>
      <c r="Y33" s="23"/>
    </row>
    <row r="34" spans="1:25" ht="15.75" customHeight="1" x14ac:dyDescent="0.25">
      <c r="A34" s="95"/>
      <c r="B34" s="95"/>
      <c r="C34" s="97"/>
      <c r="D34" s="99"/>
      <c r="E34" s="101"/>
      <c r="F34" s="134"/>
      <c r="G34" s="13" t="s">
        <v>18</v>
      </c>
      <c r="H34" s="35"/>
      <c r="I34" s="35"/>
      <c r="J34" s="35">
        <v>47000</v>
      </c>
      <c r="K34" s="38">
        <f t="shared" si="9"/>
        <v>47000</v>
      </c>
      <c r="L34" s="16"/>
      <c r="M34" s="18"/>
      <c r="N34" s="92"/>
      <c r="O34" s="92"/>
      <c r="P34" s="92"/>
      <c r="Q34" s="92"/>
      <c r="R34" s="92"/>
      <c r="S34" s="92"/>
      <c r="T34" s="92"/>
      <c r="U34" s="92"/>
      <c r="V34" s="92"/>
      <c r="W34" s="92">
        <v>47000</v>
      </c>
      <c r="X34" s="92"/>
      <c r="Y34" s="23"/>
    </row>
    <row r="35" spans="1:25" ht="36" customHeight="1" x14ac:dyDescent="0.25">
      <c r="A35" s="136" t="s">
        <v>95</v>
      </c>
      <c r="B35" s="94">
        <v>300</v>
      </c>
      <c r="C35" s="94" t="s">
        <v>22</v>
      </c>
      <c r="D35" s="98" t="s">
        <v>79</v>
      </c>
      <c r="E35" s="100" t="s">
        <v>73</v>
      </c>
      <c r="F35" s="133" t="s">
        <v>35</v>
      </c>
      <c r="G35" s="13" t="s">
        <v>17</v>
      </c>
      <c r="H35" s="36">
        <v>370000</v>
      </c>
      <c r="I35" s="36"/>
      <c r="J35" s="35"/>
      <c r="K35" s="38">
        <f t="shared" si="9"/>
        <v>370000</v>
      </c>
      <c r="L35" s="16"/>
      <c r="M35" s="18"/>
      <c r="N35" s="92"/>
      <c r="O35" s="92"/>
      <c r="P35" s="92"/>
      <c r="Q35" s="92"/>
      <c r="R35" s="92"/>
      <c r="S35" s="92"/>
      <c r="T35" s="52">
        <v>370000</v>
      </c>
      <c r="U35" s="92"/>
      <c r="V35" s="92"/>
      <c r="W35" s="92"/>
      <c r="X35" s="19"/>
      <c r="Y35" s="23"/>
    </row>
    <row r="36" spans="1:25" ht="15.75" customHeight="1" x14ac:dyDescent="0.25">
      <c r="A36" s="137"/>
      <c r="B36" s="95"/>
      <c r="C36" s="95"/>
      <c r="D36" s="99"/>
      <c r="E36" s="101"/>
      <c r="F36" s="134"/>
      <c r="G36" s="13" t="s">
        <v>18</v>
      </c>
      <c r="H36" s="35"/>
      <c r="I36" s="35"/>
      <c r="J36" s="35">
        <v>167740.79999999999</v>
      </c>
      <c r="K36" s="38">
        <f t="shared" si="9"/>
        <v>116150.39999999999</v>
      </c>
      <c r="L36" s="16"/>
      <c r="M36" s="18"/>
      <c r="N36" s="92"/>
      <c r="O36" s="92"/>
      <c r="P36" s="92"/>
      <c r="Q36" s="92"/>
      <c r="R36" s="92"/>
      <c r="S36" s="92"/>
      <c r="T36" s="92">
        <v>116150.39999999999</v>
      </c>
      <c r="U36" s="92"/>
      <c r="V36" s="92"/>
      <c r="W36" s="92"/>
      <c r="X36" s="92"/>
      <c r="Y36" s="23">
        <f t="shared" si="8"/>
        <v>51590.399999999994</v>
      </c>
    </row>
    <row r="37" spans="1:25" ht="30" customHeight="1" x14ac:dyDescent="0.25">
      <c r="A37" s="136" t="s">
        <v>94</v>
      </c>
      <c r="B37" s="94">
        <v>300</v>
      </c>
      <c r="C37" s="96" t="s">
        <v>71</v>
      </c>
      <c r="D37" s="98" t="s">
        <v>80</v>
      </c>
      <c r="E37" s="100" t="s">
        <v>73</v>
      </c>
      <c r="F37" s="133" t="s">
        <v>67</v>
      </c>
      <c r="G37" s="13" t="s">
        <v>27</v>
      </c>
      <c r="H37" s="23">
        <v>101840</v>
      </c>
      <c r="I37" s="23"/>
      <c r="J37" s="23"/>
      <c r="K37" s="38">
        <f t="shared" si="9"/>
        <v>101840</v>
      </c>
      <c r="L37" s="13"/>
      <c r="M37" s="21"/>
      <c r="N37" s="93"/>
      <c r="O37" s="93"/>
      <c r="P37" s="93"/>
      <c r="Q37" s="93"/>
      <c r="R37" s="93"/>
      <c r="S37" s="52">
        <v>3000</v>
      </c>
      <c r="T37" s="93">
        <v>95760</v>
      </c>
      <c r="U37" s="93"/>
      <c r="V37" s="93"/>
      <c r="W37" s="93"/>
      <c r="X37" s="52">
        <v>3080</v>
      </c>
      <c r="Y37" s="23"/>
    </row>
    <row r="38" spans="1:25" ht="24.75" customHeight="1" x14ac:dyDescent="0.25">
      <c r="A38" s="137"/>
      <c r="B38" s="95"/>
      <c r="C38" s="97"/>
      <c r="D38" s="99"/>
      <c r="E38" s="101"/>
      <c r="F38" s="134"/>
      <c r="G38" s="13" t="s">
        <v>18</v>
      </c>
      <c r="H38" s="23"/>
      <c r="I38" s="23"/>
      <c r="J38" s="23">
        <v>101840</v>
      </c>
      <c r="K38" s="38">
        <f t="shared" si="9"/>
        <v>3080</v>
      </c>
      <c r="L38" s="13"/>
      <c r="M38" s="21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>
        <v>3080</v>
      </c>
      <c r="Y38" s="23">
        <f t="shared" si="8"/>
        <v>98760</v>
      </c>
    </row>
    <row r="39" spans="1:25" ht="33" customHeight="1" x14ac:dyDescent="0.25">
      <c r="A39" s="136" t="s">
        <v>93</v>
      </c>
      <c r="B39" s="94">
        <v>300</v>
      </c>
      <c r="C39" s="96" t="s">
        <v>70</v>
      </c>
      <c r="D39" s="98" t="s">
        <v>81</v>
      </c>
      <c r="E39" s="138" t="s">
        <v>73</v>
      </c>
      <c r="F39" s="133" t="s">
        <v>38</v>
      </c>
      <c r="G39" s="13" t="s">
        <v>17</v>
      </c>
      <c r="H39" s="36">
        <v>36656</v>
      </c>
      <c r="I39" s="58"/>
      <c r="J39" s="23"/>
      <c r="K39" s="38">
        <f t="shared" si="9"/>
        <v>36656</v>
      </c>
      <c r="L39" s="13"/>
      <c r="M39" s="21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52">
        <v>36656</v>
      </c>
      <c r="Y39" s="23"/>
    </row>
    <row r="40" spans="1:25" ht="25.5" customHeight="1" x14ac:dyDescent="0.25">
      <c r="A40" s="137"/>
      <c r="B40" s="95"/>
      <c r="C40" s="97"/>
      <c r="D40" s="99"/>
      <c r="E40" s="139"/>
      <c r="F40" s="134"/>
      <c r="G40" s="13" t="s">
        <v>18</v>
      </c>
      <c r="H40" s="23"/>
      <c r="I40" s="23"/>
      <c r="J40" s="23">
        <v>8501</v>
      </c>
      <c r="K40" s="38">
        <f t="shared" si="9"/>
        <v>7450</v>
      </c>
      <c r="L40" s="13"/>
      <c r="M40" s="21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v>7450</v>
      </c>
      <c r="Y40" s="23">
        <f t="shared" si="8"/>
        <v>1051</v>
      </c>
    </row>
    <row r="41" spans="1:25" ht="20.25" customHeight="1" x14ac:dyDescent="0.25">
      <c r="A41" s="94" t="s">
        <v>91</v>
      </c>
      <c r="B41" s="94">
        <v>300</v>
      </c>
      <c r="C41" s="94" t="s">
        <v>22</v>
      </c>
      <c r="D41" s="98" t="s">
        <v>82</v>
      </c>
      <c r="E41" s="100" t="s">
        <v>73</v>
      </c>
      <c r="F41" s="133" t="s">
        <v>39</v>
      </c>
      <c r="G41" s="13" t="s">
        <v>27</v>
      </c>
      <c r="H41" s="36">
        <v>3156556.52</v>
      </c>
      <c r="I41" s="58">
        <v>4112720</v>
      </c>
      <c r="J41" s="23"/>
      <c r="K41" s="38">
        <f t="shared" si="9"/>
        <v>7269276.5199999996</v>
      </c>
      <c r="L41" s="13"/>
      <c r="M41" s="21"/>
      <c r="N41" s="93"/>
      <c r="O41" s="93"/>
      <c r="P41" s="93"/>
      <c r="Q41" s="93"/>
      <c r="R41" s="93"/>
      <c r="S41" s="52">
        <v>100000</v>
      </c>
      <c r="T41" s="52">
        <v>7099276.5199999996</v>
      </c>
      <c r="U41" s="93"/>
      <c r="V41" s="52">
        <v>17000</v>
      </c>
      <c r="W41" s="93">
        <v>18000</v>
      </c>
      <c r="X41" s="19">
        <v>35000</v>
      </c>
      <c r="Y41" s="23">
        <f>SUM(H41+I41-K41)</f>
        <v>0</v>
      </c>
    </row>
    <row r="42" spans="1:25" ht="12.75" customHeight="1" x14ac:dyDescent="0.25">
      <c r="A42" s="132"/>
      <c r="B42" s="95"/>
      <c r="C42" s="95"/>
      <c r="D42" s="99"/>
      <c r="E42" s="101"/>
      <c r="F42" s="134"/>
      <c r="G42" s="13" t="s">
        <v>18</v>
      </c>
      <c r="H42" s="23"/>
      <c r="I42" s="23">
        <v>4112720</v>
      </c>
      <c r="J42" s="23">
        <v>152909</v>
      </c>
      <c r="K42" s="38">
        <f t="shared" si="9"/>
        <v>122909</v>
      </c>
      <c r="L42" s="13"/>
      <c r="M42" s="21"/>
      <c r="N42" s="93"/>
      <c r="O42" s="93"/>
      <c r="P42" s="93"/>
      <c r="Q42" s="93"/>
      <c r="R42" s="93"/>
      <c r="S42" s="93">
        <v>52500</v>
      </c>
      <c r="T42" s="93">
        <v>53809</v>
      </c>
      <c r="U42" s="93"/>
      <c r="V42" s="93"/>
      <c r="W42" s="93">
        <v>16600</v>
      </c>
      <c r="X42" s="93"/>
      <c r="Y42" s="23">
        <f t="shared" si="8"/>
        <v>4142720</v>
      </c>
    </row>
    <row r="43" spans="1:25" ht="15" customHeight="1" x14ac:dyDescent="0.25">
      <c r="A43" s="132"/>
      <c r="B43" s="94">
        <v>300</v>
      </c>
      <c r="C43" s="96" t="s">
        <v>70</v>
      </c>
      <c r="D43" s="98" t="s">
        <v>82</v>
      </c>
      <c r="E43" s="100" t="s">
        <v>73</v>
      </c>
      <c r="F43" s="133" t="s">
        <v>39</v>
      </c>
      <c r="G43" s="13" t="s">
        <v>27</v>
      </c>
      <c r="H43" s="23"/>
      <c r="I43" s="23"/>
      <c r="J43" s="23"/>
      <c r="K43" s="38">
        <f t="shared" si="9"/>
        <v>0</v>
      </c>
      <c r="L43" s="13"/>
      <c r="M43" s="21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23"/>
    </row>
    <row r="44" spans="1:25" ht="14.25" customHeight="1" x14ac:dyDescent="0.25">
      <c r="A44" s="95"/>
      <c r="B44" s="95"/>
      <c r="C44" s="97"/>
      <c r="D44" s="99"/>
      <c r="E44" s="101"/>
      <c r="F44" s="134"/>
      <c r="G44" s="13" t="s">
        <v>18</v>
      </c>
      <c r="H44" s="23"/>
      <c r="I44" s="23"/>
      <c r="J44" s="23"/>
      <c r="K44" s="38">
        <f t="shared" si="9"/>
        <v>0</v>
      </c>
      <c r="L44" s="13"/>
      <c r="M44" s="21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23"/>
    </row>
    <row r="45" spans="1:25" ht="25.5" customHeight="1" x14ac:dyDescent="0.25">
      <c r="A45" s="94" t="s">
        <v>65</v>
      </c>
      <c r="B45" s="94">
        <v>300</v>
      </c>
      <c r="C45" s="96" t="s">
        <v>22</v>
      </c>
      <c r="D45" s="86" t="s">
        <v>83</v>
      </c>
      <c r="E45" s="88" t="s">
        <v>73</v>
      </c>
      <c r="F45" s="90" t="s">
        <v>66</v>
      </c>
      <c r="G45" s="13" t="s">
        <v>27</v>
      </c>
      <c r="H45" s="23">
        <v>30000</v>
      </c>
      <c r="I45" s="23"/>
      <c r="J45" s="23"/>
      <c r="K45" s="38">
        <f t="shared" si="9"/>
        <v>30000</v>
      </c>
      <c r="L45" s="13"/>
      <c r="M45" s="21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>
        <v>30000</v>
      </c>
      <c r="Y45" s="14"/>
    </row>
    <row r="46" spans="1:25" ht="14.25" customHeight="1" x14ac:dyDescent="0.25">
      <c r="A46" s="132"/>
      <c r="B46" s="95"/>
      <c r="C46" s="97"/>
      <c r="D46" s="87"/>
      <c r="E46" s="89"/>
      <c r="F46" s="91"/>
      <c r="G46" s="13" t="s">
        <v>18</v>
      </c>
      <c r="H46" s="23"/>
      <c r="I46" s="23"/>
      <c r="J46" s="23"/>
      <c r="K46" s="38">
        <f t="shared" si="9"/>
        <v>0</v>
      </c>
      <c r="L46" s="13"/>
      <c r="M46" s="21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14"/>
    </row>
    <row r="47" spans="1:25" ht="14.25" customHeight="1" x14ac:dyDescent="0.25">
      <c r="A47" s="132"/>
      <c r="B47" s="132">
        <v>300</v>
      </c>
      <c r="C47" s="135" t="s">
        <v>70</v>
      </c>
      <c r="D47" s="73" t="s">
        <v>83</v>
      </c>
      <c r="E47" s="56" t="s">
        <v>73</v>
      </c>
      <c r="F47" s="132">
        <v>300523</v>
      </c>
      <c r="G47" s="13" t="s">
        <v>27</v>
      </c>
      <c r="H47" s="23">
        <v>30000</v>
      </c>
      <c r="I47" s="23"/>
      <c r="J47" s="23"/>
      <c r="K47" s="38">
        <f t="shared" si="9"/>
        <v>30000</v>
      </c>
      <c r="L47" s="13"/>
      <c r="M47" s="21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>
        <v>30000</v>
      </c>
      <c r="Y47" s="14"/>
    </row>
    <row r="48" spans="1:25" ht="14.25" customHeight="1" x14ac:dyDescent="0.25">
      <c r="A48" s="95"/>
      <c r="B48" s="95"/>
      <c r="C48" s="97"/>
      <c r="D48" s="73"/>
      <c r="E48" s="56"/>
      <c r="F48" s="95"/>
      <c r="G48" s="13" t="s">
        <v>18</v>
      </c>
      <c r="H48" s="23"/>
      <c r="I48" s="23"/>
      <c r="J48" s="23"/>
      <c r="K48" s="38">
        <f t="shared" si="9"/>
        <v>0</v>
      </c>
      <c r="L48" s="13"/>
      <c r="M48" s="21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14"/>
    </row>
    <row r="49" spans="1:26" ht="19.5" customHeight="1" x14ac:dyDescent="0.25">
      <c r="A49" s="94" t="s">
        <v>92</v>
      </c>
      <c r="B49" s="94">
        <v>300</v>
      </c>
      <c r="C49" s="94" t="s">
        <v>22</v>
      </c>
      <c r="D49" s="98" t="s">
        <v>84</v>
      </c>
      <c r="E49" s="100" t="s">
        <v>73</v>
      </c>
      <c r="F49" s="102" t="s">
        <v>40</v>
      </c>
      <c r="G49" s="13" t="s">
        <v>17</v>
      </c>
      <c r="H49" s="23">
        <v>3000</v>
      </c>
      <c r="I49" s="23"/>
      <c r="J49" s="23"/>
      <c r="K49" s="38">
        <f t="shared" si="9"/>
        <v>3000</v>
      </c>
      <c r="L49" s="13"/>
      <c r="M49" s="21"/>
      <c r="N49" s="93"/>
      <c r="O49" s="93"/>
      <c r="P49" s="93"/>
      <c r="Q49" s="93"/>
      <c r="R49" s="93"/>
      <c r="S49" s="19"/>
      <c r="T49" s="19"/>
      <c r="U49" s="93"/>
      <c r="V49" s="93"/>
      <c r="W49" s="93"/>
      <c r="X49" s="93">
        <v>3000</v>
      </c>
      <c r="Y49" s="14"/>
    </row>
    <row r="50" spans="1:26" ht="21" customHeight="1" x14ac:dyDescent="0.25">
      <c r="A50" s="132"/>
      <c r="B50" s="95"/>
      <c r="C50" s="95"/>
      <c r="D50" s="99"/>
      <c r="E50" s="101"/>
      <c r="F50" s="103"/>
      <c r="G50" s="13" t="s">
        <v>18</v>
      </c>
      <c r="H50" s="23"/>
      <c r="I50" s="23"/>
      <c r="J50" s="23">
        <v>3000</v>
      </c>
      <c r="K50" s="38">
        <f t="shared" si="9"/>
        <v>3000</v>
      </c>
      <c r="L50" s="13"/>
      <c r="M50" s="21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>
        <v>3000</v>
      </c>
      <c r="Y50" s="14">
        <f t="shared" si="8"/>
        <v>0</v>
      </c>
    </row>
    <row r="51" spans="1:26" ht="24" customHeight="1" x14ac:dyDescent="0.25">
      <c r="A51" s="132"/>
      <c r="B51" s="94">
        <v>300</v>
      </c>
      <c r="C51" s="96" t="s">
        <v>70</v>
      </c>
      <c r="D51" s="98" t="s">
        <v>84</v>
      </c>
      <c r="E51" s="100" t="s">
        <v>73</v>
      </c>
      <c r="F51" s="102" t="s">
        <v>40</v>
      </c>
      <c r="G51" s="13" t="s">
        <v>17</v>
      </c>
      <c r="H51" s="23">
        <v>3000</v>
      </c>
      <c r="I51" s="23"/>
      <c r="J51" s="23"/>
      <c r="K51" s="38">
        <f t="shared" si="9"/>
        <v>3000</v>
      </c>
      <c r="L51" s="13"/>
      <c r="M51" s="21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3000</v>
      </c>
      <c r="Y51" s="14"/>
    </row>
    <row r="52" spans="1:26" ht="23.25" customHeight="1" x14ac:dyDescent="0.25">
      <c r="A52" s="95"/>
      <c r="B52" s="95"/>
      <c r="C52" s="97"/>
      <c r="D52" s="99"/>
      <c r="E52" s="101"/>
      <c r="F52" s="103"/>
      <c r="G52" s="13" t="s">
        <v>18</v>
      </c>
      <c r="H52" s="23"/>
      <c r="I52" s="23"/>
      <c r="J52" s="23">
        <v>3000</v>
      </c>
      <c r="K52" s="38">
        <f t="shared" si="9"/>
        <v>3000</v>
      </c>
      <c r="L52" s="1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3000</v>
      </c>
      <c r="Y52" s="14">
        <f t="shared" si="8"/>
        <v>0</v>
      </c>
    </row>
    <row r="53" spans="1:26" ht="32.25" customHeight="1" x14ac:dyDescent="0.25">
      <c r="A53" s="94" t="s">
        <v>105</v>
      </c>
      <c r="B53" s="94">
        <v>300</v>
      </c>
      <c r="C53" s="96" t="s">
        <v>22</v>
      </c>
      <c r="D53" s="98" t="s">
        <v>106</v>
      </c>
      <c r="E53" s="100" t="s">
        <v>73</v>
      </c>
      <c r="F53" s="102" t="s">
        <v>107</v>
      </c>
      <c r="G53" s="13" t="s">
        <v>17</v>
      </c>
      <c r="H53" s="23">
        <v>11540</v>
      </c>
      <c r="I53" s="23"/>
      <c r="J53" s="23"/>
      <c r="K53" s="38">
        <f t="shared" si="9"/>
        <v>11540</v>
      </c>
      <c r="L53" s="13"/>
      <c r="M53" s="21"/>
      <c r="N53" s="21"/>
      <c r="O53" s="21"/>
      <c r="P53" s="21">
        <v>11540</v>
      </c>
      <c r="Q53" s="21"/>
      <c r="R53" s="21"/>
      <c r="S53" s="21"/>
      <c r="T53" s="21"/>
      <c r="U53" s="21"/>
      <c r="V53" s="21"/>
      <c r="W53" s="21"/>
      <c r="X53" s="21"/>
      <c r="Y53" s="14"/>
    </row>
    <row r="54" spans="1:26" ht="41.25" customHeight="1" x14ac:dyDescent="0.25">
      <c r="A54" s="95"/>
      <c r="B54" s="95"/>
      <c r="C54" s="97"/>
      <c r="D54" s="99"/>
      <c r="E54" s="101"/>
      <c r="F54" s="103"/>
      <c r="G54" s="13" t="s">
        <v>18</v>
      </c>
      <c r="H54" s="23"/>
      <c r="I54" s="23"/>
      <c r="J54" s="23">
        <v>11540</v>
      </c>
      <c r="K54" s="38">
        <f t="shared" si="9"/>
        <v>0</v>
      </c>
      <c r="L54" s="1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>
        <f t="shared" si="8"/>
        <v>11540</v>
      </c>
    </row>
    <row r="55" spans="1:26" ht="27.75" customHeight="1" x14ac:dyDescent="0.25">
      <c r="A55" s="94" t="s">
        <v>108</v>
      </c>
      <c r="B55" s="94">
        <v>300</v>
      </c>
      <c r="C55" s="96" t="s">
        <v>22</v>
      </c>
      <c r="D55" s="98" t="s">
        <v>109</v>
      </c>
      <c r="E55" s="100" t="s">
        <v>73</v>
      </c>
      <c r="F55" s="102" t="s">
        <v>110</v>
      </c>
      <c r="G55" s="13" t="s">
        <v>17</v>
      </c>
      <c r="H55" s="23">
        <v>40000</v>
      </c>
      <c r="I55" s="23"/>
      <c r="J55" s="23"/>
      <c r="K55" s="38">
        <f t="shared" si="9"/>
        <v>40000</v>
      </c>
      <c r="L55" s="1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40000</v>
      </c>
      <c r="Y55" s="14"/>
    </row>
    <row r="56" spans="1:26" ht="29.25" customHeight="1" x14ac:dyDescent="0.25">
      <c r="A56" s="95"/>
      <c r="B56" s="95"/>
      <c r="C56" s="97"/>
      <c r="D56" s="99"/>
      <c r="E56" s="101"/>
      <c r="F56" s="103"/>
      <c r="G56" s="13" t="s">
        <v>18</v>
      </c>
      <c r="H56" s="23"/>
      <c r="I56" s="23"/>
      <c r="J56" s="23"/>
      <c r="K56" s="38">
        <f t="shared" si="9"/>
        <v>0</v>
      </c>
      <c r="L56" s="13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4"/>
    </row>
    <row r="57" spans="1:26" ht="32.25" customHeight="1" x14ac:dyDescent="0.25">
      <c r="A57" s="126" t="s">
        <v>41</v>
      </c>
      <c r="B57" s="128"/>
      <c r="C57" s="130"/>
      <c r="D57" s="130"/>
      <c r="E57" s="130"/>
      <c r="F57" s="130"/>
      <c r="G57" s="40" t="s">
        <v>17</v>
      </c>
      <c r="H57" s="38">
        <f>SUM(H59+H86)</f>
        <v>21036586.009999998</v>
      </c>
      <c r="I57" s="38">
        <f t="shared" ref="I57:Y58" si="10">SUM(I59+I86)</f>
        <v>49785.97</v>
      </c>
      <c r="J57" s="38">
        <f t="shared" si="10"/>
        <v>0</v>
      </c>
      <c r="K57" s="38">
        <f t="shared" si="10"/>
        <v>21086371.979999997</v>
      </c>
      <c r="L57" s="38">
        <f t="shared" si="10"/>
        <v>13429272.25</v>
      </c>
      <c r="M57" s="38">
        <f t="shared" si="10"/>
        <v>18321.810000000001</v>
      </c>
      <c r="N57" s="38">
        <f t="shared" si="10"/>
        <v>4055642.7600000002</v>
      </c>
      <c r="O57" s="38">
        <f t="shared" si="10"/>
        <v>45674</v>
      </c>
      <c r="P57" s="38">
        <f t="shared" si="10"/>
        <v>14400</v>
      </c>
      <c r="Q57" s="38">
        <f t="shared" si="10"/>
        <v>1661896</v>
      </c>
      <c r="R57" s="38">
        <f t="shared" si="10"/>
        <v>0</v>
      </c>
      <c r="S57" s="38">
        <f t="shared" si="10"/>
        <v>82684</v>
      </c>
      <c r="T57" s="38">
        <f t="shared" si="10"/>
        <v>572237.11</v>
      </c>
      <c r="U57" s="38">
        <f t="shared" si="10"/>
        <v>0</v>
      </c>
      <c r="V57" s="38">
        <f t="shared" si="10"/>
        <v>1900</v>
      </c>
      <c r="W57" s="38">
        <f t="shared" si="10"/>
        <v>80400</v>
      </c>
      <c r="X57" s="38">
        <f t="shared" si="10"/>
        <v>1123944.05</v>
      </c>
      <c r="Y57" s="38">
        <f t="shared" si="10"/>
        <v>0</v>
      </c>
      <c r="Z57" s="34"/>
    </row>
    <row r="58" spans="1:26" s="22" customFormat="1" ht="16.5" customHeight="1" x14ac:dyDescent="0.2">
      <c r="A58" s="127"/>
      <c r="B58" s="129"/>
      <c r="C58" s="131"/>
      <c r="D58" s="131"/>
      <c r="E58" s="131"/>
      <c r="F58" s="131"/>
      <c r="G58" s="45" t="s">
        <v>18</v>
      </c>
      <c r="H58" s="44">
        <f>SUM(H60+H87)</f>
        <v>0</v>
      </c>
      <c r="I58" s="44">
        <f t="shared" si="10"/>
        <v>49785.97</v>
      </c>
      <c r="J58" s="44">
        <f t="shared" si="10"/>
        <v>8347898.79</v>
      </c>
      <c r="K58" s="44">
        <f t="shared" si="10"/>
        <v>7561129.8800000008</v>
      </c>
      <c r="L58" s="44">
        <f t="shared" si="10"/>
        <v>4919873.5600000005</v>
      </c>
      <c r="M58" s="44">
        <f t="shared" si="10"/>
        <v>0</v>
      </c>
      <c r="N58" s="44">
        <f t="shared" si="10"/>
        <v>1323047.48</v>
      </c>
      <c r="O58" s="44">
        <f t="shared" si="10"/>
        <v>20252.36</v>
      </c>
      <c r="P58" s="44">
        <f t="shared" si="10"/>
        <v>0</v>
      </c>
      <c r="Q58" s="44">
        <f t="shared" si="10"/>
        <v>567068.11</v>
      </c>
      <c r="R58" s="44">
        <f t="shared" si="10"/>
        <v>0</v>
      </c>
      <c r="S58" s="44">
        <f t="shared" si="10"/>
        <v>43989.9</v>
      </c>
      <c r="T58" s="44">
        <f t="shared" si="10"/>
        <v>311510.33</v>
      </c>
      <c r="U58" s="44">
        <f t="shared" si="10"/>
        <v>0</v>
      </c>
      <c r="V58" s="44">
        <f t="shared" si="10"/>
        <v>177.64</v>
      </c>
      <c r="W58" s="44">
        <f t="shared" si="10"/>
        <v>0</v>
      </c>
      <c r="X58" s="44">
        <f t="shared" si="10"/>
        <v>375210.5</v>
      </c>
      <c r="Y58" s="44">
        <f t="shared" si="10"/>
        <v>836554.88000000047</v>
      </c>
      <c r="Z58" s="37">
        <f>SUM(O58:X58)</f>
        <v>1318208.8399999999</v>
      </c>
    </row>
    <row r="59" spans="1:26" ht="60" customHeight="1" x14ac:dyDescent="0.25">
      <c r="A59" s="104" t="s">
        <v>85</v>
      </c>
      <c r="B59" s="104"/>
      <c r="C59" s="125"/>
      <c r="D59" s="125"/>
      <c r="E59" s="125"/>
      <c r="F59" s="125"/>
      <c r="G59" s="40" t="s">
        <v>17</v>
      </c>
      <c r="H59" s="38">
        <f>SUM(H61+H67+H73+H79)</f>
        <v>19686586.009999998</v>
      </c>
      <c r="I59" s="38">
        <f t="shared" ref="I59:Y60" si="11">SUM(I61+I67+I73+I79)</f>
        <v>0</v>
      </c>
      <c r="J59" s="38">
        <f t="shared" si="11"/>
        <v>0</v>
      </c>
      <c r="K59" s="38">
        <f t="shared" si="11"/>
        <v>19686586.009999998</v>
      </c>
      <c r="L59" s="38">
        <f t="shared" si="11"/>
        <v>13429272.25</v>
      </c>
      <c r="M59" s="38">
        <f t="shared" si="11"/>
        <v>18321.810000000001</v>
      </c>
      <c r="N59" s="38">
        <f t="shared" si="11"/>
        <v>4055642.7600000002</v>
      </c>
      <c r="O59" s="38">
        <f t="shared" si="11"/>
        <v>45674</v>
      </c>
      <c r="P59" s="38">
        <f t="shared" si="11"/>
        <v>14400</v>
      </c>
      <c r="Q59" s="38">
        <f t="shared" si="11"/>
        <v>1661896</v>
      </c>
      <c r="R59" s="38">
        <f t="shared" si="11"/>
        <v>0</v>
      </c>
      <c r="S59" s="38">
        <f t="shared" si="11"/>
        <v>82684</v>
      </c>
      <c r="T59" s="38">
        <f t="shared" si="11"/>
        <v>181250.73</v>
      </c>
      <c r="U59" s="38">
        <f t="shared" si="11"/>
        <v>0</v>
      </c>
      <c r="V59" s="38">
        <f t="shared" si="11"/>
        <v>0</v>
      </c>
      <c r="W59" s="38">
        <f t="shared" si="11"/>
        <v>80400</v>
      </c>
      <c r="X59" s="38">
        <f t="shared" si="11"/>
        <v>117044.45999999999</v>
      </c>
      <c r="Y59" s="38">
        <f t="shared" si="11"/>
        <v>0</v>
      </c>
      <c r="Z59" s="34"/>
    </row>
    <row r="60" spans="1:26" ht="60" customHeight="1" x14ac:dyDescent="0.25">
      <c r="A60" s="104"/>
      <c r="B60" s="104"/>
      <c r="C60" s="125"/>
      <c r="D60" s="125"/>
      <c r="E60" s="125"/>
      <c r="F60" s="125"/>
      <c r="G60" s="40" t="s">
        <v>18</v>
      </c>
      <c r="H60" s="38">
        <f>SUM(H62+H68+H74+H80)</f>
        <v>0</v>
      </c>
      <c r="I60" s="38">
        <f t="shared" si="11"/>
        <v>0</v>
      </c>
      <c r="J60" s="38">
        <f t="shared" si="11"/>
        <v>7857830.9900000002</v>
      </c>
      <c r="K60" s="38">
        <f t="shared" si="11"/>
        <v>7092876.040000001</v>
      </c>
      <c r="L60" s="38">
        <f t="shared" si="11"/>
        <v>4919873.5600000005</v>
      </c>
      <c r="M60" s="38">
        <f t="shared" si="11"/>
        <v>0</v>
      </c>
      <c r="N60" s="38">
        <f t="shared" si="11"/>
        <v>1323047.48</v>
      </c>
      <c r="O60" s="38">
        <f t="shared" si="11"/>
        <v>20252.36</v>
      </c>
      <c r="P60" s="38">
        <f t="shared" si="11"/>
        <v>0</v>
      </c>
      <c r="Q60" s="38">
        <f t="shared" si="11"/>
        <v>567068.11</v>
      </c>
      <c r="R60" s="38">
        <f t="shared" si="11"/>
        <v>0</v>
      </c>
      <c r="S60" s="38">
        <f t="shared" si="11"/>
        <v>43989.9</v>
      </c>
      <c r="T60" s="38">
        <f t="shared" si="11"/>
        <v>181250.73</v>
      </c>
      <c r="U60" s="38">
        <f t="shared" si="11"/>
        <v>0</v>
      </c>
      <c r="V60" s="38">
        <f t="shared" si="11"/>
        <v>0</v>
      </c>
      <c r="W60" s="38">
        <f t="shared" si="11"/>
        <v>0</v>
      </c>
      <c r="X60" s="38">
        <f t="shared" si="11"/>
        <v>37393.9</v>
      </c>
      <c r="Y60" s="38">
        <f t="shared" si="11"/>
        <v>764954.95000000042</v>
      </c>
    </row>
    <row r="61" spans="1:26" ht="40.5" customHeight="1" x14ac:dyDescent="0.25">
      <c r="A61" s="123" t="s">
        <v>86</v>
      </c>
      <c r="B61" s="117">
        <v>300</v>
      </c>
      <c r="C61" s="119" t="s">
        <v>22</v>
      </c>
      <c r="D61" s="119" t="s">
        <v>87</v>
      </c>
      <c r="E61" s="119" t="s">
        <v>45</v>
      </c>
      <c r="F61" s="119" t="s">
        <v>88</v>
      </c>
      <c r="G61" s="48" t="s">
        <v>17</v>
      </c>
      <c r="H61" s="39">
        <f>SUM(H63+H65)</f>
        <v>3626486.02</v>
      </c>
      <c r="I61" s="39">
        <f t="shared" ref="I61:Y62" si="12">SUM(I63+I65)</f>
        <v>0</v>
      </c>
      <c r="J61" s="39">
        <f t="shared" si="12"/>
        <v>0</v>
      </c>
      <c r="K61" s="39">
        <f t="shared" si="12"/>
        <v>3626486.02</v>
      </c>
      <c r="L61" s="39">
        <f t="shared" si="12"/>
        <v>1706010.48</v>
      </c>
      <c r="M61" s="39">
        <f t="shared" si="12"/>
        <v>18321.810000000001</v>
      </c>
      <c r="N61" s="39">
        <f t="shared" si="12"/>
        <v>520488.54</v>
      </c>
      <c r="O61" s="39">
        <f t="shared" si="12"/>
        <v>24674</v>
      </c>
      <c r="P61" s="39">
        <f t="shared" si="12"/>
        <v>14400</v>
      </c>
      <c r="Q61" s="39">
        <f t="shared" si="12"/>
        <v>1081486</v>
      </c>
      <c r="R61" s="39">
        <f t="shared" si="12"/>
        <v>0</v>
      </c>
      <c r="S61" s="39">
        <f t="shared" si="12"/>
        <v>54254</v>
      </c>
      <c r="T61" s="39">
        <f t="shared" si="12"/>
        <v>144191.19</v>
      </c>
      <c r="U61" s="39">
        <f t="shared" si="12"/>
        <v>0</v>
      </c>
      <c r="V61" s="39">
        <f t="shared" si="12"/>
        <v>0</v>
      </c>
      <c r="W61" s="39">
        <f t="shared" si="12"/>
        <v>0</v>
      </c>
      <c r="X61" s="39">
        <f t="shared" si="12"/>
        <v>62660</v>
      </c>
      <c r="Y61" s="39">
        <f t="shared" si="12"/>
        <v>0</v>
      </c>
    </row>
    <row r="62" spans="1:26" ht="52.5" customHeight="1" x14ac:dyDescent="0.25">
      <c r="A62" s="124"/>
      <c r="B62" s="118"/>
      <c r="C62" s="120"/>
      <c r="D62" s="120"/>
      <c r="E62" s="120"/>
      <c r="F62" s="120"/>
      <c r="G62" s="48" t="s">
        <v>18</v>
      </c>
      <c r="H62" s="39">
        <f>SUM(H64+H66)</f>
        <v>0</v>
      </c>
      <c r="I62" s="39">
        <f t="shared" si="12"/>
        <v>0</v>
      </c>
      <c r="J62" s="39">
        <f t="shared" si="12"/>
        <v>1633694.38</v>
      </c>
      <c r="K62" s="39">
        <f t="shared" si="12"/>
        <v>1544576.1400000001</v>
      </c>
      <c r="L62" s="39">
        <f t="shared" si="12"/>
        <v>792917.45</v>
      </c>
      <c r="M62" s="39">
        <f t="shared" si="12"/>
        <v>0</v>
      </c>
      <c r="N62" s="39">
        <f t="shared" si="12"/>
        <v>186864.66</v>
      </c>
      <c r="O62" s="39">
        <f t="shared" si="12"/>
        <v>6252.36</v>
      </c>
      <c r="P62" s="39">
        <f t="shared" si="12"/>
        <v>0</v>
      </c>
      <c r="Q62" s="39">
        <f t="shared" si="12"/>
        <v>345228.76</v>
      </c>
      <c r="R62" s="39">
        <f t="shared" si="12"/>
        <v>0</v>
      </c>
      <c r="S62" s="39">
        <f t="shared" si="12"/>
        <v>31727.82</v>
      </c>
      <c r="T62" s="39">
        <f t="shared" si="12"/>
        <v>144191.19</v>
      </c>
      <c r="U62" s="39">
        <f t="shared" si="12"/>
        <v>0</v>
      </c>
      <c r="V62" s="39">
        <f t="shared" si="12"/>
        <v>0</v>
      </c>
      <c r="W62" s="39">
        <f t="shared" si="12"/>
        <v>0</v>
      </c>
      <c r="X62" s="39">
        <f t="shared" si="12"/>
        <v>37393.9</v>
      </c>
      <c r="Y62" s="39">
        <f t="shared" si="12"/>
        <v>89118.239999999991</v>
      </c>
      <c r="Z62" s="34"/>
    </row>
    <row r="63" spans="1:26" ht="16.5" customHeight="1" x14ac:dyDescent="0.25">
      <c r="A63" s="107" t="s">
        <v>46</v>
      </c>
      <c r="B63" s="109">
        <v>300</v>
      </c>
      <c r="C63" s="111" t="s">
        <v>22</v>
      </c>
      <c r="D63" s="111" t="s">
        <v>87</v>
      </c>
      <c r="E63" s="111" t="s">
        <v>45</v>
      </c>
      <c r="F63" s="111"/>
      <c r="G63" s="13" t="s">
        <v>17</v>
      </c>
      <c r="H63" s="14">
        <v>2226499.02</v>
      </c>
      <c r="I63" s="14"/>
      <c r="J63" s="14"/>
      <c r="K63" s="38">
        <f t="shared" ref="K63:K85" si="13">SUM(L63:X63)</f>
        <v>2226499.02</v>
      </c>
      <c r="L63" s="13">
        <v>1706010.48</v>
      </c>
      <c r="M63" s="14"/>
      <c r="N63" s="13">
        <v>520488.54</v>
      </c>
      <c r="O63" s="14"/>
      <c r="P63" s="14"/>
      <c r="Q63" s="14"/>
      <c r="R63" s="13"/>
      <c r="S63" s="14"/>
      <c r="T63" s="14"/>
      <c r="U63" s="13"/>
      <c r="V63" s="14"/>
      <c r="W63" s="14"/>
      <c r="X63" s="14"/>
      <c r="Y63" s="39"/>
    </row>
    <row r="64" spans="1:26" ht="15.75" customHeight="1" x14ac:dyDescent="0.25">
      <c r="A64" s="108"/>
      <c r="B64" s="110"/>
      <c r="C64" s="112"/>
      <c r="D64" s="112"/>
      <c r="E64" s="112"/>
      <c r="F64" s="112"/>
      <c r="G64" s="13" t="s">
        <v>18</v>
      </c>
      <c r="H64" s="14"/>
      <c r="I64" s="23"/>
      <c r="J64" s="23">
        <v>979782.11</v>
      </c>
      <c r="K64" s="38">
        <f t="shared" si="13"/>
        <v>979782.11</v>
      </c>
      <c r="L64" s="14">
        <v>792917.45</v>
      </c>
      <c r="M64" s="14"/>
      <c r="N64" s="14">
        <v>186864.66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39">
        <f t="shared" ref="Y64" si="14">SUM(I64+J64-K64)</f>
        <v>0</v>
      </c>
    </row>
    <row r="65" spans="1:26" ht="15.75" customHeight="1" x14ac:dyDescent="0.25">
      <c r="A65" s="107" t="s">
        <v>48</v>
      </c>
      <c r="B65" s="109">
        <v>300</v>
      </c>
      <c r="C65" s="111" t="s">
        <v>22</v>
      </c>
      <c r="D65" s="111" t="s">
        <v>87</v>
      </c>
      <c r="E65" s="111" t="s">
        <v>45</v>
      </c>
      <c r="F65" s="111"/>
      <c r="G65" s="13" t="s">
        <v>17</v>
      </c>
      <c r="H65" s="14">
        <v>1399987</v>
      </c>
      <c r="I65" s="23"/>
      <c r="J65" s="23"/>
      <c r="K65" s="38">
        <f t="shared" si="13"/>
        <v>1399987</v>
      </c>
      <c r="L65" s="14"/>
      <c r="M65" s="14">
        <v>18321.810000000001</v>
      </c>
      <c r="N65" s="14"/>
      <c r="O65" s="14">
        <v>24674</v>
      </c>
      <c r="P65" s="14">
        <v>14400</v>
      </c>
      <c r="Q65" s="14">
        <v>1081486</v>
      </c>
      <c r="R65" s="14"/>
      <c r="S65" s="14">
        <v>54254</v>
      </c>
      <c r="T65" s="14">
        <v>144191.19</v>
      </c>
      <c r="U65" s="14"/>
      <c r="V65" s="14"/>
      <c r="W65" s="14"/>
      <c r="X65" s="14">
        <v>62660</v>
      </c>
      <c r="Y65" s="39"/>
    </row>
    <row r="66" spans="1:26" ht="15.75" customHeight="1" x14ac:dyDescent="0.25">
      <c r="A66" s="108"/>
      <c r="B66" s="110"/>
      <c r="C66" s="112"/>
      <c r="D66" s="112"/>
      <c r="E66" s="112"/>
      <c r="F66" s="112"/>
      <c r="G66" s="13" t="s">
        <v>18</v>
      </c>
      <c r="H66" s="14"/>
      <c r="I66" s="23"/>
      <c r="J66" s="23">
        <v>653912.27</v>
      </c>
      <c r="K66" s="38">
        <f t="shared" si="13"/>
        <v>564794.03</v>
      </c>
      <c r="L66" s="14"/>
      <c r="M66" s="14"/>
      <c r="N66" s="14"/>
      <c r="O66" s="14">
        <v>6252.36</v>
      </c>
      <c r="P66" s="14"/>
      <c r="Q66" s="14">
        <v>345228.76</v>
      </c>
      <c r="R66" s="14"/>
      <c r="S66" s="14">
        <v>31727.82</v>
      </c>
      <c r="T66" s="14">
        <v>144191.19</v>
      </c>
      <c r="U66" s="14"/>
      <c r="V66" s="14"/>
      <c r="W66" s="14"/>
      <c r="X66" s="14">
        <v>37393.9</v>
      </c>
      <c r="Y66" s="39">
        <f>SUM(I66+J66-K66)</f>
        <v>89118.239999999991</v>
      </c>
    </row>
    <row r="67" spans="1:26" ht="37.5" customHeight="1" x14ac:dyDescent="0.25">
      <c r="A67" s="123" t="s">
        <v>86</v>
      </c>
      <c r="B67" s="117">
        <v>300</v>
      </c>
      <c r="C67" s="119" t="s">
        <v>70</v>
      </c>
      <c r="D67" s="119" t="s">
        <v>87</v>
      </c>
      <c r="E67" s="119" t="s">
        <v>45</v>
      </c>
      <c r="F67" s="119" t="s">
        <v>88</v>
      </c>
      <c r="G67" s="48" t="s">
        <v>17</v>
      </c>
      <c r="H67" s="39">
        <f>SUM(H69+H71)</f>
        <v>1869580.98</v>
      </c>
      <c r="I67" s="39">
        <f t="shared" ref="I67:Y68" si="15">SUM(I69+I71)</f>
        <v>0</v>
      </c>
      <c r="J67" s="39">
        <f t="shared" si="15"/>
        <v>0</v>
      </c>
      <c r="K67" s="39">
        <f t="shared" si="15"/>
        <v>1869580.98</v>
      </c>
      <c r="L67" s="39">
        <f t="shared" si="15"/>
        <v>929543.7</v>
      </c>
      <c r="M67" s="39">
        <f t="shared" si="15"/>
        <v>0</v>
      </c>
      <c r="N67" s="39">
        <f t="shared" si="15"/>
        <v>275457.28000000003</v>
      </c>
      <c r="O67" s="39">
        <f t="shared" si="15"/>
        <v>0</v>
      </c>
      <c r="P67" s="39">
        <f t="shared" si="15"/>
        <v>0</v>
      </c>
      <c r="Q67" s="39">
        <f t="shared" si="15"/>
        <v>580410</v>
      </c>
      <c r="R67" s="39">
        <f t="shared" si="15"/>
        <v>0</v>
      </c>
      <c r="S67" s="39">
        <f t="shared" si="15"/>
        <v>28430</v>
      </c>
      <c r="T67" s="39">
        <f t="shared" si="15"/>
        <v>37059.54</v>
      </c>
      <c r="U67" s="39">
        <f t="shared" si="15"/>
        <v>0</v>
      </c>
      <c r="V67" s="39">
        <f t="shared" si="15"/>
        <v>0</v>
      </c>
      <c r="W67" s="39">
        <f t="shared" si="15"/>
        <v>0</v>
      </c>
      <c r="X67" s="39">
        <f t="shared" si="15"/>
        <v>18680.46</v>
      </c>
      <c r="Y67" s="39">
        <f t="shared" si="15"/>
        <v>0</v>
      </c>
    </row>
    <row r="68" spans="1:26" ht="48.75" customHeight="1" x14ac:dyDescent="0.25">
      <c r="A68" s="124"/>
      <c r="B68" s="118"/>
      <c r="C68" s="120"/>
      <c r="D68" s="120"/>
      <c r="E68" s="120"/>
      <c r="F68" s="120"/>
      <c r="G68" s="48" t="s">
        <v>18</v>
      </c>
      <c r="H68" s="39">
        <f>SUM(H70+H72)</f>
        <v>0</v>
      </c>
      <c r="I68" s="39">
        <f t="shared" si="15"/>
        <v>0</v>
      </c>
      <c r="J68" s="39">
        <f t="shared" si="15"/>
        <v>772328.81</v>
      </c>
      <c r="K68" s="39">
        <f t="shared" si="15"/>
        <v>588986.07999999996</v>
      </c>
      <c r="L68" s="39">
        <f t="shared" si="15"/>
        <v>244105.31</v>
      </c>
      <c r="M68" s="39">
        <f t="shared" si="15"/>
        <v>0</v>
      </c>
      <c r="N68" s="39">
        <f t="shared" si="15"/>
        <v>73719.8</v>
      </c>
      <c r="O68" s="39">
        <f t="shared" si="15"/>
        <v>0</v>
      </c>
      <c r="P68" s="39">
        <f t="shared" si="15"/>
        <v>0</v>
      </c>
      <c r="Q68" s="39">
        <f t="shared" si="15"/>
        <v>221839.35</v>
      </c>
      <c r="R68" s="39">
        <f t="shared" si="15"/>
        <v>0</v>
      </c>
      <c r="S68" s="39">
        <f t="shared" si="15"/>
        <v>12262.08</v>
      </c>
      <c r="T68" s="39">
        <f t="shared" si="15"/>
        <v>37059.54</v>
      </c>
      <c r="U68" s="39">
        <f t="shared" si="15"/>
        <v>0</v>
      </c>
      <c r="V68" s="39">
        <f t="shared" si="15"/>
        <v>0</v>
      </c>
      <c r="W68" s="39">
        <f t="shared" si="15"/>
        <v>0</v>
      </c>
      <c r="X68" s="39">
        <f t="shared" si="15"/>
        <v>0</v>
      </c>
      <c r="Y68" s="39">
        <f t="shared" si="15"/>
        <v>183342.73000000004</v>
      </c>
    </row>
    <row r="69" spans="1:26" ht="15.75" customHeight="1" x14ac:dyDescent="0.25">
      <c r="A69" s="107" t="s">
        <v>46</v>
      </c>
      <c r="B69" s="109">
        <v>300</v>
      </c>
      <c r="C69" s="111" t="s">
        <v>70</v>
      </c>
      <c r="D69" s="113" t="s">
        <v>87</v>
      </c>
      <c r="E69" s="109">
        <v>611</v>
      </c>
      <c r="F69" s="109"/>
      <c r="G69" s="13" t="s">
        <v>17</v>
      </c>
      <c r="H69" s="14">
        <v>1205000.98</v>
      </c>
      <c r="I69" s="23"/>
      <c r="J69" s="23"/>
      <c r="K69" s="38">
        <f t="shared" si="13"/>
        <v>1205000.98</v>
      </c>
      <c r="L69" s="14">
        <v>929543.7</v>
      </c>
      <c r="M69" s="14"/>
      <c r="N69" s="14">
        <v>275457.28000000003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6" ht="15.75" customHeight="1" x14ac:dyDescent="0.25">
      <c r="A70" s="108"/>
      <c r="B70" s="110"/>
      <c r="C70" s="112"/>
      <c r="D70" s="114"/>
      <c r="E70" s="110"/>
      <c r="F70" s="110"/>
      <c r="G70" s="13" t="s">
        <v>18</v>
      </c>
      <c r="H70" s="14"/>
      <c r="I70" s="23"/>
      <c r="J70" s="23">
        <v>441196.08</v>
      </c>
      <c r="K70" s="38">
        <f t="shared" si="13"/>
        <v>317825.11</v>
      </c>
      <c r="L70" s="14">
        <v>244105.31</v>
      </c>
      <c r="M70" s="14"/>
      <c r="N70" s="14">
        <v>73719.8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>
        <f t="shared" ref="Y70" si="16">I70+J70-K70</f>
        <v>123370.97000000003</v>
      </c>
    </row>
    <row r="71" spans="1:26" ht="15.75" customHeight="1" x14ac:dyDescent="0.25">
      <c r="A71" s="107" t="s">
        <v>48</v>
      </c>
      <c r="B71" s="109">
        <v>300</v>
      </c>
      <c r="C71" s="111" t="s">
        <v>70</v>
      </c>
      <c r="D71" s="111" t="s">
        <v>87</v>
      </c>
      <c r="E71" s="111" t="s">
        <v>45</v>
      </c>
      <c r="F71" s="111"/>
      <c r="G71" s="13" t="s">
        <v>17</v>
      </c>
      <c r="H71" s="14">
        <v>664580</v>
      </c>
      <c r="I71" s="23"/>
      <c r="J71" s="23"/>
      <c r="K71" s="38">
        <f t="shared" si="13"/>
        <v>664580</v>
      </c>
      <c r="L71" s="14"/>
      <c r="M71" s="14"/>
      <c r="N71" s="14"/>
      <c r="O71" s="14"/>
      <c r="P71" s="14"/>
      <c r="Q71" s="14">
        <v>580410</v>
      </c>
      <c r="R71" s="14"/>
      <c r="S71" s="14">
        <v>28430</v>
      </c>
      <c r="T71" s="14">
        <v>37059.54</v>
      </c>
      <c r="U71" s="14"/>
      <c r="V71" s="14"/>
      <c r="W71" s="14"/>
      <c r="X71" s="14">
        <v>18680.46</v>
      </c>
      <c r="Y71" s="14"/>
    </row>
    <row r="72" spans="1:26" ht="15.75" customHeight="1" x14ac:dyDescent="0.25">
      <c r="A72" s="108"/>
      <c r="B72" s="110"/>
      <c r="C72" s="112"/>
      <c r="D72" s="112"/>
      <c r="E72" s="112"/>
      <c r="F72" s="112"/>
      <c r="G72" s="13" t="s">
        <v>18</v>
      </c>
      <c r="H72" s="14"/>
      <c r="I72" s="23"/>
      <c r="J72" s="23">
        <v>331132.73</v>
      </c>
      <c r="K72" s="38">
        <f t="shared" si="13"/>
        <v>271160.96999999997</v>
      </c>
      <c r="L72" s="14"/>
      <c r="M72" s="14"/>
      <c r="N72" s="14"/>
      <c r="O72" s="14"/>
      <c r="P72" s="14"/>
      <c r="Q72" s="14">
        <v>221839.35</v>
      </c>
      <c r="R72" s="14"/>
      <c r="S72" s="14">
        <v>12262.08</v>
      </c>
      <c r="T72" s="14">
        <v>37059.54</v>
      </c>
      <c r="U72" s="14"/>
      <c r="V72" s="14"/>
      <c r="W72" s="14"/>
      <c r="X72" s="14"/>
      <c r="Y72" s="14">
        <f>I72+J72-K72</f>
        <v>59971.760000000009</v>
      </c>
    </row>
    <row r="73" spans="1:26" s="69" customFormat="1" ht="30.75" customHeight="1" x14ac:dyDescent="0.25">
      <c r="A73" s="115" t="s">
        <v>89</v>
      </c>
      <c r="B73" s="117">
        <v>300</v>
      </c>
      <c r="C73" s="119" t="s">
        <v>22</v>
      </c>
      <c r="D73" s="121" t="s">
        <v>90</v>
      </c>
      <c r="E73" s="117">
        <v>611</v>
      </c>
      <c r="F73" s="117">
        <v>241</v>
      </c>
      <c r="G73" s="13" t="s">
        <v>17</v>
      </c>
      <c r="H73" s="39">
        <f>SUM(H75+H77)</f>
        <v>11771861.77</v>
      </c>
      <c r="I73" s="39">
        <f t="shared" ref="I73:Y74" si="17">SUM(I75+I77)</f>
        <v>0</v>
      </c>
      <c r="J73" s="39">
        <f t="shared" si="17"/>
        <v>0</v>
      </c>
      <c r="K73" s="39">
        <f t="shared" si="17"/>
        <v>11771861.77</v>
      </c>
      <c r="L73" s="39">
        <f t="shared" si="17"/>
        <v>8956310.2200000007</v>
      </c>
      <c r="M73" s="39">
        <f t="shared" si="17"/>
        <v>0</v>
      </c>
      <c r="N73" s="39">
        <f t="shared" si="17"/>
        <v>2720665.55</v>
      </c>
      <c r="O73" s="39">
        <f t="shared" si="17"/>
        <v>11000</v>
      </c>
      <c r="P73" s="39">
        <f t="shared" si="17"/>
        <v>0</v>
      </c>
      <c r="Q73" s="39">
        <f t="shared" si="17"/>
        <v>0</v>
      </c>
      <c r="R73" s="39">
        <f t="shared" si="17"/>
        <v>0</v>
      </c>
      <c r="S73" s="39">
        <f t="shared" si="17"/>
        <v>0</v>
      </c>
      <c r="T73" s="39">
        <f t="shared" si="17"/>
        <v>0</v>
      </c>
      <c r="U73" s="39">
        <f t="shared" si="17"/>
        <v>0</v>
      </c>
      <c r="V73" s="39">
        <f t="shared" si="17"/>
        <v>0</v>
      </c>
      <c r="W73" s="39">
        <f t="shared" si="17"/>
        <v>80400</v>
      </c>
      <c r="X73" s="39">
        <f t="shared" si="17"/>
        <v>3486</v>
      </c>
      <c r="Y73" s="39">
        <f t="shared" si="17"/>
        <v>0</v>
      </c>
    </row>
    <row r="74" spans="1:26" s="69" customFormat="1" ht="99.75" customHeight="1" x14ac:dyDescent="0.25">
      <c r="A74" s="116"/>
      <c r="B74" s="118"/>
      <c r="C74" s="120"/>
      <c r="D74" s="122"/>
      <c r="E74" s="118"/>
      <c r="F74" s="118"/>
      <c r="G74" s="13" t="s">
        <v>18</v>
      </c>
      <c r="H74" s="39">
        <f>SUM(H76+H78)</f>
        <v>0</v>
      </c>
      <c r="I74" s="39">
        <f t="shared" si="17"/>
        <v>0</v>
      </c>
      <c r="J74" s="39">
        <f t="shared" si="17"/>
        <v>4534142.1500000004</v>
      </c>
      <c r="K74" s="39">
        <f t="shared" si="17"/>
        <v>4041648.17</v>
      </c>
      <c r="L74" s="39">
        <f t="shared" si="17"/>
        <v>3170521.03</v>
      </c>
      <c r="M74" s="39">
        <f t="shared" si="17"/>
        <v>0</v>
      </c>
      <c r="N74" s="39">
        <f t="shared" si="17"/>
        <v>863127.14</v>
      </c>
      <c r="O74" s="39">
        <f t="shared" si="17"/>
        <v>8000</v>
      </c>
      <c r="P74" s="39">
        <f t="shared" si="17"/>
        <v>0</v>
      </c>
      <c r="Q74" s="39">
        <f t="shared" si="17"/>
        <v>0</v>
      </c>
      <c r="R74" s="39">
        <f t="shared" si="17"/>
        <v>0</v>
      </c>
      <c r="S74" s="39">
        <f t="shared" si="17"/>
        <v>0</v>
      </c>
      <c r="T74" s="39">
        <f t="shared" si="17"/>
        <v>0</v>
      </c>
      <c r="U74" s="39">
        <f t="shared" si="17"/>
        <v>0</v>
      </c>
      <c r="V74" s="39">
        <f t="shared" si="17"/>
        <v>0</v>
      </c>
      <c r="W74" s="39">
        <f t="shared" si="17"/>
        <v>0</v>
      </c>
      <c r="X74" s="39">
        <f t="shared" si="17"/>
        <v>0</v>
      </c>
      <c r="Y74" s="39">
        <f t="shared" si="17"/>
        <v>492493.98000000045</v>
      </c>
    </row>
    <row r="75" spans="1:26" ht="12.75" customHeight="1" x14ac:dyDescent="0.25">
      <c r="A75" s="107" t="s">
        <v>46</v>
      </c>
      <c r="B75" s="109">
        <v>300</v>
      </c>
      <c r="C75" s="111" t="s">
        <v>22</v>
      </c>
      <c r="D75" s="111" t="s">
        <v>90</v>
      </c>
      <c r="E75" s="111" t="s">
        <v>45</v>
      </c>
      <c r="F75" s="111"/>
      <c r="G75" s="13" t="s">
        <v>17</v>
      </c>
      <c r="H75" s="14">
        <v>11676975.77</v>
      </c>
      <c r="I75" s="23"/>
      <c r="J75" s="23"/>
      <c r="K75" s="38">
        <f t="shared" si="13"/>
        <v>11676975.77</v>
      </c>
      <c r="L75" s="13">
        <v>8956310.2200000007</v>
      </c>
      <c r="M75" s="13"/>
      <c r="N75" s="13">
        <v>2720665.55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6" ht="13.5" customHeight="1" x14ac:dyDescent="0.25">
      <c r="A76" s="108"/>
      <c r="B76" s="110"/>
      <c r="C76" s="112"/>
      <c r="D76" s="112"/>
      <c r="E76" s="112"/>
      <c r="F76" s="112"/>
      <c r="G76" s="13" t="s">
        <v>18</v>
      </c>
      <c r="H76" s="14"/>
      <c r="I76" s="23"/>
      <c r="J76" s="23">
        <v>4506042.1500000004</v>
      </c>
      <c r="K76" s="38">
        <f t="shared" si="13"/>
        <v>4033648.17</v>
      </c>
      <c r="L76" s="13">
        <v>3170521.03</v>
      </c>
      <c r="M76" s="13"/>
      <c r="N76" s="13">
        <v>863127.14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23">
        <f>I76+J76-K76</f>
        <v>472393.98000000045</v>
      </c>
      <c r="Z76" s="34"/>
    </row>
    <row r="77" spans="1:26" ht="17.25" customHeight="1" x14ac:dyDescent="0.25">
      <c r="A77" s="107" t="s">
        <v>48</v>
      </c>
      <c r="B77" s="109">
        <v>300</v>
      </c>
      <c r="C77" s="111" t="s">
        <v>22</v>
      </c>
      <c r="D77" s="113" t="s">
        <v>90</v>
      </c>
      <c r="E77" s="109">
        <v>611</v>
      </c>
      <c r="F77" s="109"/>
      <c r="G77" s="13" t="s">
        <v>17</v>
      </c>
      <c r="H77" s="14">
        <v>94886</v>
      </c>
      <c r="I77" s="23"/>
      <c r="J77" s="23"/>
      <c r="K77" s="38">
        <f t="shared" si="13"/>
        <v>94886</v>
      </c>
      <c r="L77" s="13"/>
      <c r="M77" s="13"/>
      <c r="N77" s="13"/>
      <c r="O77" s="13">
        <v>11000</v>
      </c>
      <c r="P77" s="13"/>
      <c r="Q77" s="13"/>
      <c r="R77" s="13"/>
      <c r="S77" s="13"/>
      <c r="T77" s="13"/>
      <c r="U77" s="13"/>
      <c r="V77" s="13"/>
      <c r="W77" s="13">
        <v>80400</v>
      </c>
      <c r="X77" s="13">
        <v>3486</v>
      </c>
      <c r="Y77" s="23"/>
      <c r="Z77" s="34"/>
    </row>
    <row r="78" spans="1:26" ht="17.25" customHeight="1" x14ac:dyDescent="0.25">
      <c r="A78" s="108"/>
      <c r="B78" s="110"/>
      <c r="C78" s="112"/>
      <c r="D78" s="114"/>
      <c r="E78" s="110"/>
      <c r="F78" s="110"/>
      <c r="G78" s="13" t="s">
        <v>18</v>
      </c>
      <c r="H78" s="14"/>
      <c r="I78" s="23"/>
      <c r="J78" s="23">
        <v>28100</v>
      </c>
      <c r="K78" s="38">
        <f t="shared" si="13"/>
        <v>8000</v>
      </c>
      <c r="L78" s="13"/>
      <c r="M78" s="13"/>
      <c r="N78" s="13"/>
      <c r="O78" s="13">
        <v>8000</v>
      </c>
      <c r="P78" s="13"/>
      <c r="Q78" s="13"/>
      <c r="R78" s="13"/>
      <c r="S78" s="13"/>
      <c r="T78" s="13"/>
      <c r="U78" s="13"/>
      <c r="V78" s="13"/>
      <c r="W78" s="13"/>
      <c r="X78" s="13"/>
      <c r="Y78" s="23">
        <f t="shared" ref="Y78" si="18">I78+J78-K78</f>
        <v>20100</v>
      </c>
      <c r="Z78" s="34"/>
    </row>
    <row r="79" spans="1:26" s="69" customFormat="1" ht="30.75" customHeight="1" x14ac:dyDescent="0.25">
      <c r="A79" s="115" t="s">
        <v>89</v>
      </c>
      <c r="B79" s="117">
        <v>300</v>
      </c>
      <c r="C79" s="119" t="s">
        <v>70</v>
      </c>
      <c r="D79" s="121">
        <v>3010060140</v>
      </c>
      <c r="E79" s="117">
        <v>611</v>
      </c>
      <c r="F79" s="117">
        <v>241</v>
      </c>
      <c r="G79" s="13" t="s">
        <v>17</v>
      </c>
      <c r="H79" s="39">
        <f>SUM(H81+H83)</f>
        <v>2418657.2400000002</v>
      </c>
      <c r="I79" s="39">
        <f t="shared" ref="I79:Y80" si="19">SUM(I81+I83)</f>
        <v>0</v>
      </c>
      <c r="J79" s="39">
        <f t="shared" si="19"/>
        <v>0</v>
      </c>
      <c r="K79" s="39">
        <f t="shared" si="19"/>
        <v>2418657.2400000002</v>
      </c>
      <c r="L79" s="39">
        <f t="shared" si="19"/>
        <v>1837407.85</v>
      </c>
      <c r="M79" s="39">
        <f t="shared" si="19"/>
        <v>0</v>
      </c>
      <c r="N79" s="39">
        <f t="shared" si="19"/>
        <v>539031.39</v>
      </c>
      <c r="O79" s="39">
        <f t="shared" si="19"/>
        <v>10000</v>
      </c>
      <c r="P79" s="39">
        <f t="shared" si="19"/>
        <v>0</v>
      </c>
      <c r="Q79" s="39">
        <f t="shared" si="19"/>
        <v>0</v>
      </c>
      <c r="R79" s="39">
        <f t="shared" si="19"/>
        <v>0</v>
      </c>
      <c r="S79" s="39">
        <f t="shared" si="19"/>
        <v>0</v>
      </c>
      <c r="T79" s="39">
        <f t="shared" si="19"/>
        <v>0</v>
      </c>
      <c r="U79" s="39">
        <f t="shared" si="19"/>
        <v>0</v>
      </c>
      <c r="V79" s="39">
        <f t="shared" si="19"/>
        <v>0</v>
      </c>
      <c r="W79" s="39">
        <f t="shared" si="19"/>
        <v>0</v>
      </c>
      <c r="X79" s="39">
        <f t="shared" si="19"/>
        <v>32218</v>
      </c>
      <c r="Y79" s="39">
        <f t="shared" si="19"/>
        <v>0</v>
      </c>
    </row>
    <row r="80" spans="1:26" s="69" customFormat="1" ht="95.25" customHeight="1" x14ac:dyDescent="0.25">
      <c r="A80" s="116"/>
      <c r="B80" s="118"/>
      <c r="C80" s="120"/>
      <c r="D80" s="122"/>
      <c r="E80" s="118"/>
      <c r="F80" s="118"/>
      <c r="G80" s="13" t="s">
        <v>18</v>
      </c>
      <c r="H80" s="39">
        <f>SUM(H82+H84)</f>
        <v>0</v>
      </c>
      <c r="I80" s="39">
        <f t="shared" si="19"/>
        <v>0</v>
      </c>
      <c r="J80" s="39">
        <f t="shared" si="19"/>
        <v>917665.65</v>
      </c>
      <c r="K80" s="39">
        <f t="shared" si="19"/>
        <v>917665.65</v>
      </c>
      <c r="L80" s="39">
        <f t="shared" si="19"/>
        <v>712329.77</v>
      </c>
      <c r="M80" s="39">
        <f t="shared" si="19"/>
        <v>0</v>
      </c>
      <c r="N80" s="39">
        <f t="shared" si="19"/>
        <v>199335.88</v>
      </c>
      <c r="O80" s="39">
        <f t="shared" si="19"/>
        <v>6000</v>
      </c>
      <c r="P80" s="39">
        <f t="shared" si="19"/>
        <v>0</v>
      </c>
      <c r="Q80" s="39">
        <f t="shared" si="19"/>
        <v>0</v>
      </c>
      <c r="R80" s="39">
        <f t="shared" si="19"/>
        <v>0</v>
      </c>
      <c r="S80" s="39">
        <f t="shared" si="19"/>
        <v>0</v>
      </c>
      <c r="T80" s="39">
        <f t="shared" si="19"/>
        <v>0</v>
      </c>
      <c r="U80" s="39">
        <f t="shared" si="19"/>
        <v>0</v>
      </c>
      <c r="V80" s="39">
        <f t="shared" si="19"/>
        <v>0</v>
      </c>
      <c r="W80" s="39">
        <f t="shared" si="19"/>
        <v>0</v>
      </c>
      <c r="X80" s="39">
        <f t="shared" si="19"/>
        <v>0</v>
      </c>
      <c r="Y80" s="39">
        <f t="shared" si="19"/>
        <v>0</v>
      </c>
    </row>
    <row r="81" spans="1:26" ht="12.75" customHeight="1" x14ac:dyDescent="0.25">
      <c r="A81" s="107" t="s">
        <v>46</v>
      </c>
      <c r="B81" s="109">
        <v>300</v>
      </c>
      <c r="C81" s="111" t="s">
        <v>70</v>
      </c>
      <c r="D81" s="111" t="s">
        <v>90</v>
      </c>
      <c r="E81" s="111" t="s">
        <v>45</v>
      </c>
      <c r="F81" s="111"/>
      <c r="G81" s="13" t="s">
        <v>17</v>
      </c>
      <c r="H81" s="14">
        <v>2376439.2400000002</v>
      </c>
      <c r="I81" s="23"/>
      <c r="J81" s="23"/>
      <c r="K81" s="38">
        <f t="shared" ref="K81:K84" si="20">SUM(L81:X81)</f>
        <v>2376439.2400000002</v>
      </c>
      <c r="L81" s="13">
        <v>1837407.85</v>
      </c>
      <c r="M81" s="13"/>
      <c r="N81" s="13">
        <v>539031.39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</row>
    <row r="82" spans="1:26" ht="13.5" customHeight="1" x14ac:dyDescent="0.25">
      <c r="A82" s="108"/>
      <c r="B82" s="110"/>
      <c r="C82" s="112"/>
      <c r="D82" s="112"/>
      <c r="E82" s="112"/>
      <c r="F82" s="112"/>
      <c r="G82" s="13" t="s">
        <v>18</v>
      </c>
      <c r="H82" s="14"/>
      <c r="I82" s="23"/>
      <c r="J82" s="23">
        <v>911665.65</v>
      </c>
      <c r="K82" s="38">
        <f t="shared" si="20"/>
        <v>911665.65</v>
      </c>
      <c r="L82" s="13">
        <v>712329.77</v>
      </c>
      <c r="M82" s="13"/>
      <c r="N82" s="13">
        <v>199335.88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23">
        <f>I82+J82-K82</f>
        <v>0</v>
      </c>
      <c r="Z82" s="34"/>
    </row>
    <row r="83" spans="1:26" ht="17.25" customHeight="1" x14ac:dyDescent="0.25">
      <c r="A83" s="107" t="s">
        <v>48</v>
      </c>
      <c r="B83" s="109">
        <v>300</v>
      </c>
      <c r="C83" s="111" t="s">
        <v>70</v>
      </c>
      <c r="D83" s="113" t="s">
        <v>90</v>
      </c>
      <c r="E83" s="109">
        <v>611</v>
      </c>
      <c r="F83" s="109"/>
      <c r="G83" s="13" t="s">
        <v>17</v>
      </c>
      <c r="H83" s="14">
        <v>42218</v>
      </c>
      <c r="I83" s="23"/>
      <c r="J83" s="23"/>
      <c r="K83" s="38">
        <f t="shared" si="20"/>
        <v>42218</v>
      </c>
      <c r="L83" s="13"/>
      <c r="M83" s="13"/>
      <c r="N83" s="13"/>
      <c r="O83" s="13">
        <v>10000</v>
      </c>
      <c r="P83" s="13"/>
      <c r="Q83" s="13"/>
      <c r="R83" s="13"/>
      <c r="S83" s="13"/>
      <c r="T83" s="13"/>
      <c r="U83" s="13"/>
      <c r="V83" s="13"/>
      <c r="W83" s="13"/>
      <c r="X83" s="13">
        <v>32218</v>
      </c>
      <c r="Y83" s="14"/>
      <c r="Z83" s="34"/>
    </row>
    <row r="84" spans="1:26" ht="17.25" customHeight="1" x14ac:dyDescent="0.25">
      <c r="A84" s="108"/>
      <c r="B84" s="110"/>
      <c r="C84" s="112"/>
      <c r="D84" s="114"/>
      <c r="E84" s="110"/>
      <c r="F84" s="110"/>
      <c r="G84" s="13" t="s">
        <v>18</v>
      </c>
      <c r="H84" s="14"/>
      <c r="I84" s="23"/>
      <c r="J84" s="23">
        <v>6000</v>
      </c>
      <c r="K84" s="38">
        <f t="shared" si="20"/>
        <v>6000</v>
      </c>
      <c r="L84" s="13"/>
      <c r="M84" s="13"/>
      <c r="N84" s="13"/>
      <c r="O84" s="13">
        <v>6000</v>
      </c>
      <c r="P84" s="13"/>
      <c r="Q84" s="13"/>
      <c r="R84" s="13"/>
      <c r="S84" s="13"/>
      <c r="T84" s="13"/>
      <c r="U84" s="13"/>
      <c r="V84" s="13"/>
      <c r="W84" s="13"/>
      <c r="X84" s="13"/>
      <c r="Y84" s="14">
        <f t="shared" ref="Y84:Y85" si="21">I84+J84-K84</f>
        <v>0</v>
      </c>
      <c r="Z84" s="34"/>
    </row>
    <row r="85" spans="1:26" ht="20.25" customHeight="1" x14ac:dyDescent="0.25">
      <c r="A85" s="83" t="s">
        <v>52</v>
      </c>
      <c r="B85" s="83"/>
      <c r="C85" s="84"/>
      <c r="D85" s="84"/>
      <c r="E85" s="84"/>
      <c r="F85" s="84"/>
      <c r="G85" s="13"/>
      <c r="H85" s="14"/>
      <c r="I85" s="23"/>
      <c r="J85" s="23"/>
      <c r="K85" s="38">
        <f t="shared" si="13"/>
        <v>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>
        <f t="shared" si="21"/>
        <v>0</v>
      </c>
    </row>
    <row r="86" spans="1:26" ht="35.25" customHeight="1" x14ac:dyDescent="0.25">
      <c r="A86" s="104" t="s">
        <v>53</v>
      </c>
      <c r="B86" s="105"/>
      <c r="C86" s="105"/>
      <c r="D86" s="106"/>
      <c r="E86" s="105"/>
      <c r="F86" s="105"/>
      <c r="G86" s="46" t="s">
        <v>17</v>
      </c>
      <c r="H86" s="38">
        <v>1350000</v>
      </c>
      <c r="I86" s="38">
        <v>49785.97</v>
      </c>
      <c r="J86" s="38"/>
      <c r="K86" s="38">
        <f>SUM(L86:X86)</f>
        <v>1399785.97</v>
      </c>
      <c r="L86" s="38"/>
      <c r="M86" s="38"/>
      <c r="N86" s="38"/>
      <c r="O86" s="38"/>
      <c r="P86" s="38"/>
      <c r="Q86" s="38"/>
      <c r="R86" s="38"/>
      <c r="S86" s="38"/>
      <c r="T86" s="53">
        <v>390986.38</v>
      </c>
      <c r="U86" s="38"/>
      <c r="V86" s="38">
        <v>1900</v>
      </c>
      <c r="W86" s="47"/>
      <c r="X86" s="47">
        <v>1006899.59</v>
      </c>
      <c r="Y86" s="38"/>
    </row>
    <row r="87" spans="1:26" ht="27.75" customHeight="1" x14ac:dyDescent="0.25">
      <c r="A87" s="104"/>
      <c r="B87" s="105"/>
      <c r="C87" s="105"/>
      <c r="D87" s="106"/>
      <c r="E87" s="105"/>
      <c r="F87" s="105"/>
      <c r="G87" s="46" t="s">
        <v>18</v>
      </c>
      <c r="H87" s="38"/>
      <c r="I87" s="38">
        <v>49785.97</v>
      </c>
      <c r="J87" s="38">
        <v>490067.8</v>
      </c>
      <c r="K87" s="38">
        <f>SUM(L87:X87)</f>
        <v>468253.83999999997</v>
      </c>
      <c r="L87" s="38"/>
      <c r="M87" s="38"/>
      <c r="N87" s="38"/>
      <c r="O87" s="38"/>
      <c r="P87" s="38"/>
      <c r="Q87" s="38"/>
      <c r="R87" s="38"/>
      <c r="S87" s="38"/>
      <c r="T87" s="38">
        <v>130259.6</v>
      </c>
      <c r="U87" s="38"/>
      <c r="V87" s="38">
        <v>177.64</v>
      </c>
      <c r="W87" s="38"/>
      <c r="X87" s="38">
        <v>337816.6</v>
      </c>
      <c r="Y87" s="38">
        <f>I87+J87-K87</f>
        <v>71599.930000000051</v>
      </c>
    </row>
    <row r="88" spans="1:26" x14ac:dyDescent="0.25">
      <c r="A88" s="24"/>
      <c r="B88" s="24"/>
      <c r="C88" s="24"/>
      <c r="D88" s="24"/>
      <c r="E88" s="24"/>
      <c r="F88" s="25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6" x14ac:dyDescent="0.25">
      <c r="A89" s="24"/>
      <c r="B89" s="24" t="s">
        <v>54</v>
      </c>
      <c r="C89" s="24"/>
      <c r="D89" s="24"/>
      <c r="E89" s="28"/>
      <c r="F89" s="29"/>
      <c r="G89" s="30"/>
      <c r="H89" s="30"/>
      <c r="I89" s="31"/>
      <c r="J89" s="26"/>
      <c r="K89" s="30" t="s">
        <v>57</v>
      </c>
      <c r="L89" s="30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6" x14ac:dyDescent="0.25">
      <c r="A90" s="24"/>
      <c r="B90" s="24"/>
      <c r="C90" s="24"/>
      <c r="D90" s="24"/>
      <c r="E90" s="24"/>
      <c r="F90" s="25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6" x14ac:dyDescent="0.25">
      <c r="A91" s="24" t="s">
        <v>55</v>
      </c>
      <c r="B91" s="24" t="s">
        <v>56</v>
      </c>
      <c r="C91" s="24"/>
      <c r="D91" s="24"/>
      <c r="E91" s="28"/>
      <c r="F91" s="29"/>
      <c r="G91" s="30"/>
      <c r="H91" s="30"/>
      <c r="I91" s="31"/>
      <c r="J91" s="26"/>
      <c r="K91" s="32" t="s">
        <v>58</v>
      </c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6" x14ac:dyDescent="0.25">
      <c r="A92" s="24"/>
      <c r="B92" s="24"/>
      <c r="C92" s="24"/>
      <c r="D92" s="24"/>
      <c r="E92" s="24"/>
      <c r="F92" s="25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</sheetData>
  <mergeCells count="234">
    <mergeCell ref="L5:X5"/>
    <mergeCell ref="Y5:Y6"/>
    <mergeCell ref="A7:A8"/>
    <mergeCell ref="B7:B8"/>
    <mergeCell ref="C7:C8"/>
    <mergeCell ref="D7:D8"/>
    <mergeCell ref="E7:E8"/>
    <mergeCell ref="F7:F8"/>
    <mergeCell ref="A1:Y1"/>
    <mergeCell ref="A2:Y2"/>
    <mergeCell ref="A3:Y3"/>
    <mergeCell ref="A5:A6"/>
    <mergeCell ref="B5:E5"/>
    <mergeCell ref="F5:F6"/>
    <mergeCell ref="H5:H6"/>
    <mergeCell ref="I5:I6"/>
    <mergeCell ref="J5:J6"/>
    <mergeCell ref="K5:K6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  <mergeCell ref="D9:D10"/>
    <mergeCell ref="E9:E10"/>
    <mergeCell ref="F9:F10"/>
    <mergeCell ref="F17:F18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25:F26"/>
    <mergeCell ref="E21:E22"/>
    <mergeCell ref="F21:F22"/>
    <mergeCell ref="A23:A24"/>
    <mergeCell ref="B23:B24"/>
    <mergeCell ref="C23:C24"/>
    <mergeCell ref="D23:D24"/>
    <mergeCell ref="E23:E24"/>
    <mergeCell ref="F23:F24"/>
    <mergeCell ref="B29:B30"/>
    <mergeCell ref="C29:C30"/>
    <mergeCell ref="D29:D30"/>
    <mergeCell ref="E29:E30"/>
    <mergeCell ref="A25:A26"/>
    <mergeCell ref="B25:B26"/>
    <mergeCell ref="C25:C26"/>
    <mergeCell ref="D25:D26"/>
    <mergeCell ref="E25:E26"/>
    <mergeCell ref="E33:E34"/>
    <mergeCell ref="F33:F34"/>
    <mergeCell ref="A35:A36"/>
    <mergeCell ref="B35:B36"/>
    <mergeCell ref="C35:C36"/>
    <mergeCell ref="D35:D36"/>
    <mergeCell ref="E35:E36"/>
    <mergeCell ref="F35:F36"/>
    <mergeCell ref="F29:F30"/>
    <mergeCell ref="A31:A34"/>
    <mergeCell ref="B31:B32"/>
    <mergeCell ref="C31:C32"/>
    <mergeCell ref="D31:D32"/>
    <mergeCell ref="E31:E32"/>
    <mergeCell ref="F31:F32"/>
    <mergeCell ref="B33:B34"/>
    <mergeCell ref="C33:C34"/>
    <mergeCell ref="D33:D34"/>
    <mergeCell ref="A27:A30"/>
    <mergeCell ref="B27:B28"/>
    <mergeCell ref="C27:C28"/>
    <mergeCell ref="D27:D28"/>
    <mergeCell ref="E27:E28"/>
    <mergeCell ref="F27:F28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D51:D52"/>
    <mergeCell ref="E51:E52"/>
    <mergeCell ref="D53:D54"/>
    <mergeCell ref="E53:E54"/>
    <mergeCell ref="F53:F54"/>
    <mergeCell ref="A55:A56"/>
    <mergeCell ref="F43:F44"/>
    <mergeCell ref="A45:A48"/>
    <mergeCell ref="B45:B46"/>
    <mergeCell ref="C45:C46"/>
    <mergeCell ref="B47:B48"/>
    <mergeCell ref="C47:C48"/>
    <mergeCell ref="F47:F48"/>
    <mergeCell ref="A41:A44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A59:A60"/>
    <mergeCell ref="B59:B60"/>
    <mergeCell ref="C59:C60"/>
    <mergeCell ref="D59:D60"/>
    <mergeCell ref="E59:E60"/>
    <mergeCell ref="F59:F60"/>
    <mergeCell ref="F51:F52"/>
    <mergeCell ref="A57:A58"/>
    <mergeCell ref="B57:B58"/>
    <mergeCell ref="C57:C58"/>
    <mergeCell ref="D57:D58"/>
    <mergeCell ref="E57:E58"/>
    <mergeCell ref="F57:F58"/>
    <mergeCell ref="A53:A54"/>
    <mergeCell ref="B53:B54"/>
    <mergeCell ref="C53:C54"/>
    <mergeCell ref="A49:A52"/>
    <mergeCell ref="B49:B50"/>
    <mergeCell ref="C49:C50"/>
    <mergeCell ref="D49:D50"/>
    <mergeCell ref="E49:E50"/>
    <mergeCell ref="F49:F50"/>
    <mergeCell ref="B51:B52"/>
    <mergeCell ref="C51:C52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B79:B80"/>
    <mergeCell ref="C79:C80"/>
    <mergeCell ref="D79:D80"/>
    <mergeCell ref="E79:E80"/>
    <mergeCell ref="F79:F80"/>
    <mergeCell ref="A77:A78"/>
    <mergeCell ref="B77:B78"/>
    <mergeCell ref="C77:C78"/>
    <mergeCell ref="D77:D78"/>
    <mergeCell ref="E77:E78"/>
    <mergeCell ref="F77:F78"/>
    <mergeCell ref="B55:B56"/>
    <mergeCell ref="C55:C56"/>
    <mergeCell ref="D55:D56"/>
    <mergeCell ref="E55:E56"/>
    <mergeCell ref="F55:F56"/>
    <mergeCell ref="A86:A87"/>
    <mergeCell ref="B86:B87"/>
    <mergeCell ref="C86:C87"/>
    <mergeCell ref="D86:D87"/>
    <mergeCell ref="E86:E87"/>
    <mergeCell ref="F86:F87"/>
    <mergeCell ref="A83:A84"/>
    <mergeCell ref="B83:B84"/>
    <mergeCell ref="C83:C84"/>
    <mergeCell ref="D83:D84"/>
    <mergeCell ref="E83:E84"/>
    <mergeCell ref="F83:F84"/>
    <mergeCell ref="A81:A82"/>
    <mergeCell ref="B81:B82"/>
    <mergeCell ref="C81:C82"/>
    <mergeCell ref="D81:D82"/>
    <mergeCell ref="E81:E82"/>
    <mergeCell ref="F81:F82"/>
    <mergeCell ref="A79:A80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0" max="25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Normal="100" workbookViewId="0">
      <selection activeCell="T68" sqref="T68"/>
    </sheetView>
  </sheetViews>
  <sheetFormatPr defaultRowHeight="15" x14ac:dyDescent="0.25"/>
  <cols>
    <col min="1" max="1" width="47.28515625" customWidth="1"/>
    <col min="2" max="2" width="4.140625" customWidth="1"/>
    <col min="3" max="3" width="5.85546875" customWidth="1"/>
    <col min="4" max="4" width="10.140625" customWidth="1"/>
    <col min="5" max="5" width="6.85546875" customWidth="1"/>
    <col min="6" max="6" width="7.7109375" style="33" customWidth="1"/>
    <col min="7" max="7" width="4.28515625" style="34" customWidth="1"/>
    <col min="8" max="8" width="15" style="34" customWidth="1"/>
    <col min="9" max="9" width="15.42578125" style="34" customWidth="1"/>
    <col min="10" max="10" width="14.28515625" style="34" customWidth="1"/>
    <col min="11" max="11" width="12" style="34" customWidth="1"/>
    <col min="12" max="12" width="11.28515625" style="34" customWidth="1"/>
    <col min="13" max="13" width="9.85546875" style="34" customWidth="1"/>
    <col min="14" max="14" width="10.85546875" style="34" customWidth="1"/>
    <col min="15" max="15" width="12.140625" style="34" bestFit="1" customWidth="1"/>
    <col min="16" max="17" width="9.140625" style="34"/>
    <col min="18" max="18" width="4.28515625" style="34" customWidth="1"/>
    <col min="19" max="19" width="13.28515625" style="34" customWidth="1"/>
    <col min="20" max="20" width="16.42578125" style="34" customWidth="1"/>
    <col min="21" max="21" width="10.28515625" style="34" customWidth="1"/>
    <col min="22" max="22" width="12.5703125" style="34" customWidth="1"/>
    <col min="23" max="23" width="13.42578125" style="34" customWidth="1"/>
    <col min="24" max="24" width="17.42578125" style="34" customWidth="1"/>
    <col min="25" max="25" width="9.140625" style="34"/>
    <col min="26" max="26" width="12.28515625" bestFit="1" customWidth="1"/>
  </cols>
  <sheetData>
    <row r="1" spans="1:2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x14ac:dyDescent="0.25">
      <c r="A3" s="149" t="s">
        <v>103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2</v>
      </c>
    </row>
    <row r="5" spans="1:25" x14ac:dyDescent="0.25">
      <c r="A5" s="150" t="s">
        <v>3</v>
      </c>
      <c r="B5" s="151" t="s">
        <v>4</v>
      </c>
      <c r="C5" s="152"/>
      <c r="D5" s="152"/>
      <c r="E5" s="153"/>
      <c r="F5" s="154" t="s">
        <v>5</v>
      </c>
      <c r="G5" s="6"/>
      <c r="H5" s="156" t="s">
        <v>6</v>
      </c>
      <c r="I5" s="156" t="s">
        <v>7</v>
      </c>
      <c r="J5" s="156" t="s">
        <v>8</v>
      </c>
      <c r="K5" s="159" t="s">
        <v>9</v>
      </c>
      <c r="L5" s="147" t="s">
        <v>10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11</v>
      </c>
    </row>
    <row r="6" spans="1:25" ht="30" customHeight="1" x14ac:dyDescent="0.25">
      <c r="A6" s="150"/>
      <c r="B6" s="82" t="s">
        <v>12</v>
      </c>
      <c r="C6" s="82" t="s">
        <v>13</v>
      </c>
      <c r="D6" s="82" t="s">
        <v>14</v>
      </c>
      <c r="E6" s="82" t="s">
        <v>15</v>
      </c>
      <c r="F6" s="155"/>
      <c r="G6" s="7"/>
      <c r="H6" s="157"/>
      <c r="I6" s="158"/>
      <c r="J6" s="157"/>
      <c r="K6" s="159"/>
      <c r="L6" s="8">
        <v>211</v>
      </c>
      <c r="M6" s="9">
        <v>212</v>
      </c>
      <c r="N6" s="9">
        <v>213</v>
      </c>
      <c r="O6" s="9">
        <v>221</v>
      </c>
      <c r="P6" s="9">
        <v>222</v>
      </c>
      <c r="Q6" s="9">
        <v>223</v>
      </c>
      <c r="R6" s="9">
        <v>224</v>
      </c>
      <c r="S6" s="9">
        <v>225</v>
      </c>
      <c r="T6" s="9">
        <v>226</v>
      </c>
      <c r="U6" s="9">
        <v>262</v>
      </c>
      <c r="V6" s="9">
        <v>290</v>
      </c>
      <c r="W6" s="9">
        <v>310</v>
      </c>
      <c r="X6" s="9">
        <v>340</v>
      </c>
      <c r="Y6" s="148"/>
    </row>
    <row r="7" spans="1:25" x14ac:dyDescent="0.25">
      <c r="A7" s="143" t="s">
        <v>16</v>
      </c>
      <c r="B7" s="143"/>
      <c r="C7" s="145"/>
      <c r="D7" s="145"/>
      <c r="E7" s="145"/>
      <c r="F7" s="145"/>
      <c r="G7" s="10" t="s">
        <v>17</v>
      </c>
      <c r="H7" s="10">
        <f t="shared" ref="H7:Y8" si="0">H12+H53</f>
        <v>26703703.529999997</v>
      </c>
      <c r="I7" s="10">
        <f t="shared" si="0"/>
        <v>4162505.97</v>
      </c>
      <c r="J7" s="10">
        <f t="shared" si="0"/>
        <v>0</v>
      </c>
      <c r="K7" s="10">
        <f t="shared" si="0"/>
        <v>30866209.499999996</v>
      </c>
      <c r="L7" s="10">
        <f t="shared" si="0"/>
        <v>13429272.25</v>
      </c>
      <c r="M7" s="10">
        <f t="shared" si="0"/>
        <v>18321.810000000001</v>
      </c>
      <c r="N7" s="10">
        <f t="shared" si="0"/>
        <v>4055642.7600000002</v>
      </c>
      <c r="O7" s="10">
        <f t="shared" si="0"/>
        <v>80874</v>
      </c>
      <c r="P7" s="10">
        <f t="shared" si="0"/>
        <v>14400</v>
      </c>
      <c r="Q7" s="10">
        <f t="shared" si="0"/>
        <v>1661896</v>
      </c>
      <c r="R7" s="10">
        <f t="shared" si="0"/>
        <v>0</v>
      </c>
      <c r="S7" s="10">
        <f t="shared" si="0"/>
        <v>589959</v>
      </c>
      <c r="T7" s="10">
        <f t="shared" si="0"/>
        <v>8599598.629999999</v>
      </c>
      <c r="U7" s="10">
        <f t="shared" si="0"/>
        <v>0</v>
      </c>
      <c r="V7" s="10">
        <f t="shared" si="0"/>
        <v>37900</v>
      </c>
      <c r="W7" s="10">
        <f t="shared" si="0"/>
        <v>180200</v>
      </c>
      <c r="X7" s="10">
        <f t="shared" si="0"/>
        <v>2198145.0499999998</v>
      </c>
      <c r="Y7" s="10">
        <f t="shared" si="0"/>
        <v>0</v>
      </c>
    </row>
    <row r="8" spans="1:25" x14ac:dyDescent="0.25">
      <c r="A8" s="144"/>
      <c r="B8" s="144"/>
      <c r="C8" s="146"/>
      <c r="D8" s="146"/>
      <c r="E8" s="146"/>
      <c r="F8" s="146"/>
      <c r="G8" s="10" t="s">
        <v>18</v>
      </c>
      <c r="H8" s="10">
        <f t="shared" si="0"/>
        <v>0</v>
      </c>
      <c r="I8" s="10">
        <f t="shared" si="0"/>
        <v>4162505.97</v>
      </c>
      <c r="J8" s="10">
        <f t="shared" si="0"/>
        <v>7018641.4300000006</v>
      </c>
      <c r="K8" s="10">
        <f t="shared" si="0"/>
        <v>6573672.4399999995</v>
      </c>
      <c r="L8" s="10">
        <f t="shared" si="0"/>
        <v>3868635.36</v>
      </c>
      <c r="M8" s="10">
        <f t="shared" si="0"/>
        <v>0</v>
      </c>
      <c r="N8" s="10">
        <f t="shared" si="0"/>
        <v>999218.52999999991</v>
      </c>
      <c r="O8" s="10">
        <f t="shared" si="0"/>
        <v>20935.260000000002</v>
      </c>
      <c r="P8" s="10">
        <f t="shared" si="0"/>
        <v>0</v>
      </c>
      <c r="Q8" s="10">
        <f t="shared" si="0"/>
        <v>521995.57999999996</v>
      </c>
      <c r="R8" s="10">
        <f t="shared" si="0"/>
        <v>0</v>
      </c>
      <c r="S8" s="10">
        <f t="shared" si="0"/>
        <v>99287.55</v>
      </c>
      <c r="T8" s="10">
        <f t="shared" si="0"/>
        <v>434257.32999999996</v>
      </c>
      <c r="U8" s="10">
        <f t="shared" si="0"/>
        <v>0</v>
      </c>
      <c r="V8" s="10">
        <f t="shared" si="0"/>
        <v>4686.7800000000007</v>
      </c>
      <c r="W8" s="10">
        <f t="shared" si="0"/>
        <v>16600</v>
      </c>
      <c r="X8" s="10">
        <f t="shared" si="0"/>
        <v>608056.05000000005</v>
      </c>
      <c r="Y8" s="10">
        <f t="shared" si="0"/>
        <v>4607474.96</v>
      </c>
    </row>
    <row r="9" spans="1:25" ht="24.75" customHeight="1" x14ac:dyDescent="0.25">
      <c r="A9" s="141" t="s">
        <v>19</v>
      </c>
      <c r="B9" s="143"/>
      <c r="C9" s="145"/>
      <c r="D9" s="145"/>
      <c r="E9" s="145"/>
      <c r="F9" s="145"/>
      <c r="G9" s="10" t="s">
        <v>17</v>
      </c>
      <c r="H9" s="10">
        <f t="shared" ref="H9:Y10" si="1">H12+H55</f>
        <v>25353703.529999997</v>
      </c>
      <c r="I9" s="10">
        <f t="shared" si="1"/>
        <v>4112720</v>
      </c>
      <c r="J9" s="10">
        <f t="shared" si="1"/>
        <v>0</v>
      </c>
      <c r="K9" s="10">
        <f t="shared" si="1"/>
        <v>29466423.529999997</v>
      </c>
      <c r="L9" s="10">
        <f t="shared" si="1"/>
        <v>13429272.25</v>
      </c>
      <c r="M9" s="10">
        <f t="shared" si="1"/>
        <v>18321.810000000001</v>
      </c>
      <c r="N9" s="10">
        <f t="shared" si="1"/>
        <v>4055642.7600000002</v>
      </c>
      <c r="O9" s="10">
        <f t="shared" si="1"/>
        <v>80874</v>
      </c>
      <c r="P9" s="10">
        <f t="shared" si="1"/>
        <v>14400</v>
      </c>
      <c r="Q9" s="10">
        <f t="shared" si="1"/>
        <v>1661896</v>
      </c>
      <c r="R9" s="10">
        <f t="shared" si="1"/>
        <v>0</v>
      </c>
      <c r="S9" s="10">
        <f t="shared" si="1"/>
        <v>589959</v>
      </c>
      <c r="T9" s="10">
        <f t="shared" si="1"/>
        <v>8208612.25</v>
      </c>
      <c r="U9" s="10">
        <f t="shared" si="1"/>
        <v>0</v>
      </c>
      <c r="V9" s="10">
        <f t="shared" si="1"/>
        <v>36000</v>
      </c>
      <c r="W9" s="10">
        <f t="shared" si="1"/>
        <v>180200</v>
      </c>
      <c r="X9" s="10">
        <f t="shared" si="1"/>
        <v>1191245.46</v>
      </c>
      <c r="Y9" s="10">
        <f t="shared" si="1"/>
        <v>0</v>
      </c>
    </row>
    <row r="10" spans="1:25" ht="24.75" customHeight="1" x14ac:dyDescent="0.25">
      <c r="A10" s="142"/>
      <c r="B10" s="144"/>
      <c r="C10" s="146"/>
      <c r="D10" s="146"/>
      <c r="E10" s="146"/>
      <c r="F10" s="146"/>
      <c r="G10" s="10" t="s">
        <v>18</v>
      </c>
      <c r="H10" s="10">
        <f t="shared" si="1"/>
        <v>0</v>
      </c>
      <c r="I10" s="10">
        <f t="shared" si="1"/>
        <v>4112720</v>
      </c>
      <c r="J10" s="10">
        <f t="shared" si="1"/>
        <v>6711311.9300000006</v>
      </c>
      <c r="K10" s="10">
        <f t="shared" si="1"/>
        <v>6243875.8999999985</v>
      </c>
      <c r="L10" s="10">
        <f t="shared" si="1"/>
        <v>3868635.36</v>
      </c>
      <c r="M10" s="10">
        <f t="shared" si="1"/>
        <v>0</v>
      </c>
      <c r="N10" s="10">
        <f t="shared" si="1"/>
        <v>999218.52999999991</v>
      </c>
      <c r="O10" s="10">
        <f t="shared" si="1"/>
        <v>20935.260000000002</v>
      </c>
      <c r="P10" s="10">
        <f t="shared" si="1"/>
        <v>0</v>
      </c>
      <c r="Q10" s="10">
        <f t="shared" si="1"/>
        <v>521995.57999999996</v>
      </c>
      <c r="R10" s="10">
        <f t="shared" si="1"/>
        <v>0</v>
      </c>
      <c r="S10" s="10">
        <f t="shared" si="1"/>
        <v>99287.55</v>
      </c>
      <c r="T10" s="10">
        <f t="shared" si="1"/>
        <v>369890.13</v>
      </c>
      <c r="U10" s="10">
        <f t="shared" si="1"/>
        <v>0</v>
      </c>
      <c r="V10" s="10">
        <f t="shared" si="1"/>
        <v>4509.1400000000003</v>
      </c>
      <c r="W10" s="10">
        <f t="shared" si="1"/>
        <v>16600</v>
      </c>
      <c r="X10" s="10">
        <f t="shared" si="1"/>
        <v>342804.35</v>
      </c>
      <c r="Y10" s="10">
        <f t="shared" si="1"/>
        <v>4580156.03</v>
      </c>
    </row>
    <row r="11" spans="1:25" x14ac:dyDescent="0.25">
      <c r="A11" s="11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41" customFormat="1" ht="28.5" customHeight="1" x14ac:dyDescent="0.25">
      <c r="A12" s="126" t="s">
        <v>102</v>
      </c>
      <c r="B12" s="126"/>
      <c r="C12" s="130"/>
      <c r="D12" s="130"/>
      <c r="E12" s="130"/>
      <c r="F12" s="130"/>
      <c r="G12" s="40" t="s">
        <v>17</v>
      </c>
      <c r="H12" s="38">
        <f>SUM(H15+H17+H19+H21+H23+H25+H27+H29+H31+H33+H35+H37+H39+H41+H43+H45+H47+H49+H51)</f>
        <v>5667117.5199999996</v>
      </c>
      <c r="I12" s="38">
        <f t="shared" ref="I12:Y12" si="2">SUM(I15+I17+I19+I21+I23+I25+I27+I29+I31+I33+I35+I37+I39+I41+I43+I45+I47+I49+I51)</f>
        <v>4112720</v>
      </c>
      <c r="J12" s="38">
        <f t="shared" si="2"/>
        <v>0</v>
      </c>
      <c r="K12" s="38">
        <f t="shared" si="2"/>
        <v>9779837.5199999996</v>
      </c>
      <c r="L12" s="38">
        <f t="shared" si="2"/>
        <v>0</v>
      </c>
      <c r="M12" s="38">
        <f t="shared" si="2"/>
        <v>0</v>
      </c>
      <c r="N12" s="38">
        <f t="shared" si="2"/>
        <v>0</v>
      </c>
      <c r="O12" s="38">
        <f t="shared" si="2"/>
        <v>35200</v>
      </c>
      <c r="P12" s="38">
        <f t="shared" si="2"/>
        <v>0</v>
      </c>
      <c r="Q12" s="38">
        <f t="shared" si="2"/>
        <v>0</v>
      </c>
      <c r="R12" s="38">
        <f t="shared" si="2"/>
        <v>0</v>
      </c>
      <c r="S12" s="38">
        <f t="shared" si="2"/>
        <v>507275</v>
      </c>
      <c r="T12" s="38">
        <f t="shared" si="2"/>
        <v>8027361.5199999996</v>
      </c>
      <c r="U12" s="38">
        <f t="shared" si="2"/>
        <v>0</v>
      </c>
      <c r="V12" s="38">
        <f t="shared" si="2"/>
        <v>36000</v>
      </c>
      <c r="W12" s="38">
        <f t="shared" si="2"/>
        <v>99800</v>
      </c>
      <c r="X12" s="38">
        <f t="shared" si="2"/>
        <v>1074201</v>
      </c>
      <c r="Y12" s="38">
        <f t="shared" si="2"/>
        <v>0</v>
      </c>
    </row>
    <row r="13" spans="1:25" s="41" customFormat="1" ht="30.75" customHeight="1" x14ac:dyDescent="0.25">
      <c r="A13" s="127"/>
      <c r="B13" s="127"/>
      <c r="C13" s="131"/>
      <c r="D13" s="131"/>
      <c r="E13" s="131"/>
      <c r="F13" s="131"/>
      <c r="G13" s="42" t="s">
        <v>18</v>
      </c>
      <c r="H13" s="43">
        <f t="shared" ref="H13:Y13" si="3">H16+H20+H24+H26+H28+H32+H36+H38+H40+H42+H46+H50</f>
        <v>0</v>
      </c>
      <c r="I13" s="43">
        <f t="shared" si="3"/>
        <v>4112720</v>
      </c>
      <c r="J13" s="43">
        <f t="shared" si="3"/>
        <v>658979.19999999995</v>
      </c>
      <c r="K13" s="43">
        <f t="shared" si="3"/>
        <v>590811.93999999994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1605</v>
      </c>
      <c r="P13" s="43">
        <f t="shared" si="3"/>
        <v>0</v>
      </c>
      <c r="Q13" s="43">
        <f t="shared" si="3"/>
        <v>0</v>
      </c>
      <c r="R13" s="43">
        <f t="shared" si="3"/>
        <v>0</v>
      </c>
      <c r="S13" s="43">
        <f t="shared" si="3"/>
        <v>64504.9</v>
      </c>
      <c r="T13" s="43">
        <f t="shared" si="3"/>
        <v>188639.4</v>
      </c>
      <c r="U13" s="43">
        <f t="shared" si="3"/>
        <v>0</v>
      </c>
      <c r="V13" s="43">
        <f t="shared" si="3"/>
        <v>4509.1400000000003</v>
      </c>
      <c r="W13" s="43">
        <f t="shared" si="3"/>
        <v>16600</v>
      </c>
      <c r="X13" s="43">
        <f t="shared" si="3"/>
        <v>314953.5</v>
      </c>
      <c r="Y13" s="43">
        <f t="shared" si="3"/>
        <v>4180887.2600000002</v>
      </c>
    </row>
    <row r="14" spans="1:25" ht="17.25" customHeight="1" x14ac:dyDescent="0.25">
      <c r="A14" s="15" t="s">
        <v>10</v>
      </c>
      <c r="B14" s="74"/>
      <c r="C14" s="75"/>
      <c r="D14" s="75"/>
      <c r="E14" s="75"/>
      <c r="F14" s="75"/>
      <c r="G14" s="16"/>
      <c r="H14" s="17"/>
      <c r="I14" s="17"/>
      <c r="J14" s="17"/>
      <c r="K14" s="43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4"/>
    </row>
    <row r="15" spans="1:25" s="20" customFormat="1" ht="18.75" customHeight="1" x14ac:dyDescent="0.25">
      <c r="A15" s="94" t="s">
        <v>101</v>
      </c>
      <c r="B15" s="140">
        <v>300</v>
      </c>
      <c r="C15" s="94" t="s">
        <v>22</v>
      </c>
      <c r="D15" s="98" t="s">
        <v>72</v>
      </c>
      <c r="E15" s="100" t="s">
        <v>73</v>
      </c>
      <c r="F15" s="138" t="s">
        <v>25</v>
      </c>
      <c r="G15" s="13" t="s">
        <v>17</v>
      </c>
      <c r="H15" s="23">
        <v>55000</v>
      </c>
      <c r="I15" s="23"/>
      <c r="J15" s="35"/>
      <c r="K15" s="38">
        <f t="shared" ref="K15:K30" si="4">SUM(L15:X15)</f>
        <v>55000</v>
      </c>
      <c r="L15" s="17"/>
      <c r="M15" s="17"/>
      <c r="N15" s="17"/>
      <c r="O15" s="17"/>
      <c r="P15" s="17"/>
      <c r="Q15" s="17"/>
      <c r="R15" s="17"/>
      <c r="S15" s="17">
        <v>5000</v>
      </c>
      <c r="T15" s="19">
        <v>50000</v>
      </c>
      <c r="U15" s="17"/>
      <c r="V15" s="17"/>
      <c r="W15" s="17"/>
      <c r="X15" s="17"/>
      <c r="Y15" s="14"/>
    </row>
    <row r="16" spans="1:25" s="20" customFormat="1" ht="18" customHeight="1" x14ac:dyDescent="0.25">
      <c r="A16" s="132"/>
      <c r="B16" s="140"/>
      <c r="C16" s="95"/>
      <c r="D16" s="99"/>
      <c r="E16" s="101"/>
      <c r="F16" s="139"/>
      <c r="G16" s="13" t="s">
        <v>18</v>
      </c>
      <c r="H16" s="23"/>
      <c r="I16" s="23"/>
      <c r="J16" s="35"/>
      <c r="K16" s="38">
        <f t="shared" si="4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>
        <f t="shared" ref="Y16:Y50" si="5">I16+J16-K16</f>
        <v>0</v>
      </c>
    </row>
    <row r="17" spans="1:25" s="20" customFormat="1" ht="24.75" customHeight="1" x14ac:dyDescent="0.25">
      <c r="A17" s="132"/>
      <c r="B17" s="94">
        <v>300</v>
      </c>
      <c r="C17" s="96" t="s">
        <v>70</v>
      </c>
      <c r="D17" s="98" t="s">
        <v>72</v>
      </c>
      <c r="E17" s="100" t="s">
        <v>73</v>
      </c>
      <c r="F17" s="138" t="s">
        <v>25</v>
      </c>
      <c r="G17" s="13" t="s">
        <v>17</v>
      </c>
      <c r="H17" s="23">
        <v>5000</v>
      </c>
      <c r="I17" s="70"/>
      <c r="J17" s="35"/>
      <c r="K17" s="38">
        <f t="shared" si="4"/>
        <v>5000</v>
      </c>
      <c r="L17" s="17"/>
      <c r="M17" s="17"/>
      <c r="N17" s="17"/>
      <c r="O17" s="17"/>
      <c r="P17" s="17"/>
      <c r="Q17" s="17"/>
      <c r="R17" s="17"/>
      <c r="S17" s="17">
        <v>5000</v>
      </c>
      <c r="T17" s="17"/>
      <c r="U17" s="17"/>
      <c r="V17" s="17"/>
      <c r="W17" s="17"/>
      <c r="X17" s="17"/>
      <c r="Y17" s="14"/>
    </row>
    <row r="18" spans="1:25" s="20" customFormat="1" ht="19.5" customHeight="1" x14ac:dyDescent="0.25">
      <c r="A18" s="95"/>
      <c r="B18" s="95"/>
      <c r="C18" s="97"/>
      <c r="D18" s="99"/>
      <c r="E18" s="101"/>
      <c r="F18" s="139"/>
      <c r="G18" s="13" t="s">
        <v>18</v>
      </c>
      <c r="H18" s="23"/>
      <c r="I18" s="70"/>
      <c r="J18" s="35"/>
      <c r="K18" s="38">
        <f t="shared" si="4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/>
    </row>
    <row r="19" spans="1:25" s="20" customFormat="1" ht="19.5" customHeight="1" x14ac:dyDescent="0.25">
      <c r="A19" s="94" t="s">
        <v>100</v>
      </c>
      <c r="B19" s="140">
        <v>300</v>
      </c>
      <c r="C19" s="94" t="s">
        <v>22</v>
      </c>
      <c r="D19" s="98" t="s">
        <v>74</v>
      </c>
      <c r="E19" s="100" t="s">
        <v>73</v>
      </c>
      <c r="F19" s="138" t="s">
        <v>26</v>
      </c>
      <c r="G19" s="13" t="s">
        <v>27</v>
      </c>
      <c r="H19" s="36">
        <v>79500</v>
      </c>
      <c r="I19" s="58"/>
      <c r="J19" s="35"/>
      <c r="K19" s="38">
        <f t="shared" si="4"/>
        <v>79500</v>
      </c>
      <c r="L19" s="17"/>
      <c r="M19" s="17"/>
      <c r="N19" s="17"/>
      <c r="O19" s="17"/>
      <c r="P19" s="17"/>
      <c r="Q19" s="17"/>
      <c r="R19" s="17"/>
      <c r="S19" s="52">
        <v>29000</v>
      </c>
      <c r="T19" s="52">
        <v>50500</v>
      </c>
      <c r="U19" s="17"/>
      <c r="V19" s="17"/>
      <c r="W19" s="17"/>
      <c r="X19" s="52"/>
      <c r="Y19" s="14"/>
    </row>
    <row r="20" spans="1:25" s="20" customFormat="1" ht="15" customHeight="1" x14ac:dyDescent="0.25">
      <c r="A20" s="132"/>
      <c r="B20" s="140"/>
      <c r="C20" s="95"/>
      <c r="D20" s="99"/>
      <c r="E20" s="101"/>
      <c r="F20" s="139"/>
      <c r="G20" s="13" t="s">
        <v>18</v>
      </c>
      <c r="H20" s="23"/>
      <c r="I20" s="23"/>
      <c r="J20" s="35">
        <v>17700</v>
      </c>
      <c r="K20" s="38">
        <f t="shared" si="4"/>
        <v>11800</v>
      </c>
      <c r="L20" s="17"/>
      <c r="M20" s="17"/>
      <c r="N20" s="35"/>
      <c r="O20" s="35"/>
      <c r="P20" s="35"/>
      <c r="Q20" s="35"/>
      <c r="R20" s="35"/>
      <c r="S20" s="35">
        <v>11800</v>
      </c>
      <c r="T20" s="35"/>
      <c r="U20" s="35"/>
      <c r="V20" s="35"/>
      <c r="W20" s="35"/>
      <c r="X20" s="35"/>
      <c r="Y20" s="23">
        <f t="shared" si="5"/>
        <v>5900</v>
      </c>
    </row>
    <row r="21" spans="1:25" s="20" customFormat="1" ht="16.5" customHeight="1" x14ac:dyDescent="0.25">
      <c r="A21" s="132"/>
      <c r="B21" s="140">
        <v>300</v>
      </c>
      <c r="C21" s="96" t="s">
        <v>70</v>
      </c>
      <c r="D21" s="98" t="s">
        <v>74</v>
      </c>
      <c r="E21" s="100" t="s">
        <v>73</v>
      </c>
      <c r="F21" s="138" t="s">
        <v>26</v>
      </c>
      <c r="G21" s="13" t="s">
        <v>27</v>
      </c>
      <c r="H21" s="23">
        <v>59200</v>
      </c>
      <c r="I21" s="23"/>
      <c r="J21" s="35"/>
      <c r="K21" s="38">
        <f t="shared" si="4"/>
        <v>59200</v>
      </c>
      <c r="L21" s="17"/>
      <c r="M21" s="17"/>
      <c r="N21" s="35"/>
      <c r="O21" s="35"/>
      <c r="P21" s="35"/>
      <c r="Q21" s="35"/>
      <c r="R21" s="35"/>
      <c r="S21" s="35">
        <v>8200</v>
      </c>
      <c r="T21" s="35">
        <v>50000</v>
      </c>
      <c r="U21" s="35"/>
      <c r="V21" s="35"/>
      <c r="W21" s="35"/>
      <c r="X21" s="35">
        <v>1000</v>
      </c>
      <c r="Y21" s="23"/>
    </row>
    <row r="22" spans="1:25" s="20" customFormat="1" ht="18.75" customHeight="1" x14ac:dyDescent="0.25">
      <c r="A22" s="95"/>
      <c r="B22" s="140"/>
      <c r="C22" s="97"/>
      <c r="D22" s="99"/>
      <c r="E22" s="101"/>
      <c r="F22" s="139"/>
      <c r="G22" s="13" t="s">
        <v>18</v>
      </c>
      <c r="H22" s="23"/>
      <c r="I22" s="23"/>
      <c r="J22" s="35"/>
      <c r="K22" s="38"/>
      <c r="L22" s="17"/>
      <c r="M22" s="17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3"/>
    </row>
    <row r="23" spans="1:25" s="20" customFormat="1" ht="36" customHeight="1" x14ac:dyDescent="0.25">
      <c r="A23" s="94" t="s">
        <v>99</v>
      </c>
      <c r="B23" s="140">
        <v>300</v>
      </c>
      <c r="C23" s="94" t="s">
        <v>22</v>
      </c>
      <c r="D23" s="98" t="s">
        <v>75</v>
      </c>
      <c r="E23" s="100" t="s">
        <v>73</v>
      </c>
      <c r="F23" s="138" t="s">
        <v>29</v>
      </c>
      <c r="G23" s="13" t="s">
        <v>27</v>
      </c>
      <c r="H23" s="36">
        <v>50000</v>
      </c>
      <c r="I23" s="36"/>
      <c r="J23" s="35"/>
      <c r="K23" s="38">
        <f t="shared" si="4"/>
        <v>50000</v>
      </c>
      <c r="L23" s="17"/>
      <c r="M23" s="17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19">
        <v>50000</v>
      </c>
      <c r="Y23" s="14"/>
    </row>
    <row r="24" spans="1:25" s="20" customFormat="1" ht="35.25" customHeight="1" x14ac:dyDescent="0.25">
      <c r="A24" s="132"/>
      <c r="B24" s="140"/>
      <c r="C24" s="95"/>
      <c r="D24" s="99"/>
      <c r="E24" s="101"/>
      <c r="F24" s="139"/>
      <c r="G24" s="13" t="s">
        <v>18</v>
      </c>
      <c r="H24" s="23"/>
      <c r="I24" s="23"/>
      <c r="J24" s="35"/>
      <c r="K24" s="38">
        <f t="shared" si="4"/>
        <v>0</v>
      </c>
      <c r="L24" s="17"/>
      <c r="M24" s="17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4">
        <f t="shared" si="5"/>
        <v>0</v>
      </c>
    </row>
    <row r="25" spans="1:25" s="20" customFormat="1" ht="29.25" customHeight="1" x14ac:dyDescent="0.25">
      <c r="A25" s="136" t="s">
        <v>98</v>
      </c>
      <c r="B25" s="94">
        <v>300</v>
      </c>
      <c r="C25" s="94" t="s">
        <v>22</v>
      </c>
      <c r="D25" s="98" t="s">
        <v>76</v>
      </c>
      <c r="E25" s="100" t="s">
        <v>73</v>
      </c>
      <c r="F25" s="138" t="s">
        <v>30</v>
      </c>
      <c r="G25" s="13" t="s">
        <v>17</v>
      </c>
      <c r="H25" s="36">
        <v>1338850</v>
      </c>
      <c r="I25" s="54"/>
      <c r="J25" s="35"/>
      <c r="K25" s="38">
        <f>SUM(L25:X25)</f>
        <v>1338850</v>
      </c>
      <c r="L25" s="17"/>
      <c r="M25" s="17"/>
      <c r="N25" s="35"/>
      <c r="O25" s="52">
        <v>15200</v>
      </c>
      <c r="P25" s="35"/>
      <c r="Q25" s="35"/>
      <c r="R25" s="35"/>
      <c r="S25" s="52">
        <v>280575</v>
      </c>
      <c r="T25" s="52">
        <v>143825</v>
      </c>
      <c r="U25" s="35"/>
      <c r="V25" s="52">
        <v>19000</v>
      </c>
      <c r="W25" s="35"/>
      <c r="X25" s="52">
        <v>880250</v>
      </c>
      <c r="Y25" s="14"/>
    </row>
    <row r="26" spans="1:25" s="20" customFormat="1" ht="41.25" customHeight="1" x14ac:dyDescent="0.25">
      <c r="A26" s="137"/>
      <c r="B26" s="95"/>
      <c r="C26" s="95"/>
      <c r="D26" s="99"/>
      <c r="E26" s="101"/>
      <c r="F26" s="139"/>
      <c r="G26" s="13" t="s">
        <v>18</v>
      </c>
      <c r="H26" s="23"/>
      <c r="I26" s="23"/>
      <c r="J26" s="35">
        <v>382402</v>
      </c>
      <c r="K26" s="38">
        <f t="shared" si="4"/>
        <v>373535.04</v>
      </c>
      <c r="L26" s="17"/>
      <c r="M26" s="17"/>
      <c r="N26" s="35"/>
      <c r="O26" s="35">
        <v>1605</v>
      </c>
      <c r="P26" s="35"/>
      <c r="Q26" s="35"/>
      <c r="R26" s="35"/>
      <c r="S26" s="35">
        <v>22704.9</v>
      </c>
      <c r="T26" s="35">
        <v>31264</v>
      </c>
      <c r="U26" s="35"/>
      <c r="V26" s="35">
        <v>4509.1400000000003</v>
      </c>
      <c r="W26" s="35"/>
      <c r="X26" s="35">
        <v>313452</v>
      </c>
      <c r="Y26" s="23">
        <f t="shared" si="5"/>
        <v>8866.960000000021</v>
      </c>
    </row>
    <row r="27" spans="1:25" s="20" customFormat="1" ht="23.25" customHeight="1" x14ac:dyDescent="0.25">
      <c r="A27" s="94" t="s">
        <v>97</v>
      </c>
      <c r="B27" s="94">
        <v>300</v>
      </c>
      <c r="C27" s="94" t="s">
        <v>22</v>
      </c>
      <c r="D27" s="98" t="s">
        <v>77</v>
      </c>
      <c r="E27" s="100" t="s">
        <v>73</v>
      </c>
      <c r="F27" s="138" t="s">
        <v>32</v>
      </c>
      <c r="G27" s="13" t="s">
        <v>27</v>
      </c>
      <c r="H27" s="36">
        <v>40000</v>
      </c>
      <c r="I27" s="36"/>
      <c r="J27" s="35"/>
      <c r="K27" s="38">
        <f t="shared" si="4"/>
        <v>40000</v>
      </c>
      <c r="L27" s="17"/>
      <c r="M27" s="17"/>
      <c r="N27" s="35"/>
      <c r="O27" s="52">
        <v>20000</v>
      </c>
      <c r="P27" s="35"/>
      <c r="Q27" s="35"/>
      <c r="R27" s="35"/>
      <c r="S27" s="19"/>
      <c r="T27" s="52">
        <v>20000</v>
      </c>
      <c r="U27" s="35"/>
      <c r="V27" s="35"/>
      <c r="W27" s="19"/>
      <c r="X27" s="35"/>
      <c r="Y27" s="14"/>
    </row>
    <row r="28" spans="1:25" s="20" customFormat="1" ht="18.75" customHeight="1" x14ac:dyDescent="0.25">
      <c r="A28" s="132"/>
      <c r="B28" s="95"/>
      <c r="C28" s="95"/>
      <c r="D28" s="99"/>
      <c r="E28" s="101"/>
      <c r="F28" s="139"/>
      <c r="G28" s="13" t="s">
        <v>18</v>
      </c>
      <c r="H28" s="35"/>
      <c r="I28" s="35"/>
      <c r="J28" s="35">
        <v>30257</v>
      </c>
      <c r="K28" s="38">
        <f t="shared" si="4"/>
        <v>19757.5</v>
      </c>
      <c r="L28" s="17"/>
      <c r="M28" s="17"/>
      <c r="N28" s="35"/>
      <c r="O28" s="35"/>
      <c r="P28" s="35"/>
      <c r="Q28" s="35"/>
      <c r="R28" s="35"/>
      <c r="S28" s="35"/>
      <c r="T28" s="35">
        <v>19757.5</v>
      </c>
      <c r="U28" s="35"/>
      <c r="V28" s="35"/>
      <c r="W28" s="35"/>
      <c r="X28" s="35"/>
      <c r="Y28" s="23">
        <f t="shared" si="5"/>
        <v>10499.5</v>
      </c>
    </row>
    <row r="29" spans="1:25" s="20" customFormat="1" ht="14.25" customHeight="1" x14ac:dyDescent="0.25">
      <c r="A29" s="132"/>
      <c r="B29" s="94">
        <v>300</v>
      </c>
      <c r="C29" s="96" t="s">
        <v>70</v>
      </c>
      <c r="D29" s="98" t="s">
        <v>77</v>
      </c>
      <c r="E29" s="100" t="s">
        <v>73</v>
      </c>
      <c r="F29" s="138" t="s">
        <v>32</v>
      </c>
      <c r="G29" s="13" t="s">
        <v>27</v>
      </c>
      <c r="H29" s="35">
        <v>10000</v>
      </c>
      <c r="I29" s="35"/>
      <c r="J29" s="35"/>
      <c r="K29" s="38">
        <f t="shared" si="4"/>
        <v>10000</v>
      </c>
      <c r="L29" s="17"/>
      <c r="M29" s="17"/>
      <c r="N29" s="35"/>
      <c r="O29" s="35"/>
      <c r="P29" s="35"/>
      <c r="Q29" s="35"/>
      <c r="R29" s="35"/>
      <c r="S29" s="35"/>
      <c r="T29" s="35">
        <v>10000</v>
      </c>
      <c r="U29" s="35"/>
      <c r="V29" s="35"/>
      <c r="W29" s="35"/>
      <c r="X29" s="35"/>
      <c r="Y29" s="23"/>
    </row>
    <row r="30" spans="1:25" s="20" customFormat="1" ht="18" customHeight="1" x14ac:dyDescent="0.25">
      <c r="A30" s="95"/>
      <c r="B30" s="95"/>
      <c r="C30" s="97"/>
      <c r="D30" s="99"/>
      <c r="E30" s="101"/>
      <c r="F30" s="139"/>
      <c r="G30" s="13" t="s">
        <v>18</v>
      </c>
      <c r="H30" s="35"/>
      <c r="I30" s="35"/>
      <c r="J30" s="35"/>
      <c r="K30" s="38">
        <f t="shared" si="4"/>
        <v>0</v>
      </c>
      <c r="L30" s="17"/>
      <c r="M30" s="17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3"/>
    </row>
    <row r="31" spans="1:25" ht="24.75" customHeight="1" x14ac:dyDescent="0.25">
      <c r="A31" s="94" t="s">
        <v>96</v>
      </c>
      <c r="B31" s="94">
        <v>300</v>
      </c>
      <c r="C31" s="94" t="s">
        <v>22</v>
      </c>
      <c r="D31" s="98" t="s">
        <v>78</v>
      </c>
      <c r="E31" s="100" t="s">
        <v>73</v>
      </c>
      <c r="F31" s="133" t="s">
        <v>34</v>
      </c>
      <c r="G31" s="13" t="s">
        <v>27</v>
      </c>
      <c r="H31" s="35">
        <v>36800</v>
      </c>
      <c r="I31" s="35"/>
      <c r="J31" s="35"/>
      <c r="K31" s="38">
        <f>SUM(L31:X31)</f>
        <v>36800</v>
      </c>
      <c r="L31" s="16"/>
      <c r="M31" s="18"/>
      <c r="N31" s="92"/>
      <c r="O31" s="92"/>
      <c r="P31" s="92"/>
      <c r="Q31" s="92"/>
      <c r="R31" s="92"/>
      <c r="S31" s="92"/>
      <c r="T31" s="19"/>
      <c r="U31" s="92"/>
      <c r="V31" s="92"/>
      <c r="W31" s="52">
        <v>34800</v>
      </c>
      <c r="X31" s="52">
        <v>2000</v>
      </c>
      <c r="Y31" s="23"/>
    </row>
    <row r="32" spans="1:25" ht="15" customHeight="1" x14ac:dyDescent="0.25">
      <c r="A32" s="132"/>
      <c r="B32" s="95"/>
      <c r="C32" s="95"/>
      <c r="D32" s="99"/>
      <c r="E32" s="101"/>
      <c r="F32" s="134"/>
      <c r="G32" s="13" t="s">
        <v>18</v>
      </c>
      <c r="H32" s="35"/>
      <c r="I32" s="35"/>
      <c r="J32" s="35">
        <v>36800</v>
      </c>
      <c r="K32" s="38">
        <f t="shared" ref="K32:K52" si="6">SUM(L32:X32)</f>
        <v>0</v>
      </c>
      <c r="L32" s="16"/>
      <c r="M32" s="18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23">
        <f t="shared" si="5"/>
        <v>36800</v>
      </c>
    </row>
    <row r="33" spans="1:25" ht="16.5" customHeight="1" x14ac:dyDescent="0.25">
      <c r="A33" s="132"/>
      <c r="B33" s="94">
        <v>300</v>
      </c>
      <c r="C33" s="96" t="s">
        <v>70</v>
      </c>
      <c r="D33" s="98" t="s">
        <v>78</v>
      </c>
      <c r="E33" s="100" t="s">
        <v>73</v>
      </c>
      <c r="F33" s="133" t="s">
        <v>34</v>
      </c>
      <c r="G33" s="13" t="s">
        <v>27</v>
      </c>
      <c r="H33" s="35">
        <v>47000</v>
      </c>
      <c r="I33" s="35"/>
      <c r="J33" s="35"/>
      <c r="K33" s="38">
        <f t="shared" si="6"/>
        <v>47000</v>
      </c>
      <c r="L33" s="16"/>
      <c r="M33" s="18"/>
      <c r="N33" s="92"/>
      <c r="O33" s="92"/>
      <c r="P33" s="92"/>
      <c r="Q33" s="92"/>
      <c r="R33" s="92"/>
      <c r="S33" s="92"/>
      <c r="T33" s="92"/>
      <c r="U33" s="92"/>
      <c r="V33" s="92"/>
      <c r="W33" s="92">
        <v>47000</v>
      </c>
      <c r="X33" s="92"/>
      <c r="Y33" s="23"/>
    </row>
    <row r="34" spans="1:25" ht="15.75" customHeight="1" x14ac:dyDescent="0.25">
      <c r="A34" s="95"/>
      <c r="B34" s="95"/>
      <c r="C34" s="97"/>
      <c r="D34" s="99"/>
      <c r="E34" s="101"/>
      <c r="F34" s="134"/>
      <c r="G34" s="13" t="s">
        <v>18</v>
      </c>
      <c r="H34" s="35"/>
      <c r="I34" s="35"/>
      <c r="J34" s="35"/>
      <c r="K34" s="38">
        <f t="shared" si="6"/>
        <v>0</v>
      </c>
      <c r="L34" s="16"/>
      <c r="M34" s="18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23"/>
    </row>
    <row r="35" spans="1:25" ht="36" customHeight="1" x14ac:dyDescent="0.25">
      <c r="A35" s="136" t="s">
        <v>95</v>
      </c>
      <c r="B35" s="94">
        <v>300</v>
      </c>
      <c r="C35" s="94" t="s">
        <v>22</v>
      </c>
      <c r="D35" s="98" t="s">
        <v>79</v>
      </c>
      <c r="E35" s="100" t="s">
        <v>73</v>
      </c>
      <c r="F35" s="133" t="s">
        <v>35</v>
      </c>
      <c r="G35" s="13" t="s">
        <v>17</v>
      </c>
      <c r="H35" s="36">
        <v>370000</v>
      </c>
      <c r="I35" s="36"/>
      <c r="J35" s="35"/>
      <c r="K35" s="38">
        <f t="shared" si="6"/>
        <v>370000</v>
      </c>
      <c r="L35" s="16"/>
      <c r="M35" s="18"/>
      <c r="N35" s="92"/>
      <c r="O35" s="92"/>
      <c r="P35" s="92"/>
      <c r="Q35" s="92"/>
      <c r="R35" s="92"/>
      <c r="S35" s="92"/>
      <c r="T35" s="52">
        <v>370000</v>
      </c>
      <c r="U35" s="92"/>
      <c r="V35" s="92"/>
      <c r="W35" s="92"/>
      <c r="X35" s="19"/>
      <c r="Y35" s="23"/>
    </row>
    <row r="36" spans="1:25" ht="15.75" customHeight="1" x14ac:dyDescent="0.25">
      <c r="A36" s="137"/>
      <c r="B36" s="95"/>
      <c r="C36" s="95"/>
      <c r="D36" s="99"/>
      <c r="E36" s="101"/>
      <c r="F36" s="134"/>
      <c r="G36" s="13" t="s">
        <v>18</v>
      </c>
      <c r="H36" s="35"/>
      <c r="I36" s="35"/>
      <c r="J36" s="35">
        <v>86899.199999999997</v>
      </c>
      <c r="K36" s="38">
        <f t="shared" si="6"/>
        <v>81308.899999999994</v>
      </c>
      <c r="L36" s="16"/>
      <c r="M36" s="18"/>
      <c r="N36" s="92"/>
      <c r="O36" s="92"/>
      <c r="P36" s="92"/>
      <c r="Q36" s="92"/>
      <c r="R36" s="92"/>
      <c r="S36" s="92"/>
      <c r="T36" s="92">
        <v>81308.899999999994</v>
      </c>
      <c r="U36" s="92"/>
      <c r="V36" s="92"/>
      <c r="W36" s="92"/>
      <c r="X36" s="92"/>
      <c r="Y36" s="23">
        <f t="shared" si="5"/>
        <v>5590.3000000000029</v>
      </c>
    </row>
    <row r="37" spans="1:25" ht="30" customHeight="1" x14ac:dyDescent="0.25">
      <c r="A37" s="136" t="s">
        <v>94</v>
      </c>
      <c r="B37" s="94">
        <v>300</v>
      </c>
      <c r="C37" s="96" t="s">
        <v>71</v>
      </c>
      <c r="D37" s="98" t="s">
        <v>80</v>
      </c>
      <c r="E37" s="100" t="s">
        <v>73</v>
      </c>
      <c r="F37" s="133" t="s">
        <v>67</v>
      </c>
      <c r="G37" s="13" t="s">
        <v>27</v>
      </c>
      <c r="H37" s="23">
        <v>102055</v>
      </c>
      <c r="I37" s="23"/>
      <c r="J37" s="23"/>
      <c r="K37" s="38">
        <f t="shared" si="6"/>
        <v>102055</v>
      </c>
      <c r="L37" s="13"/>
      <c r="M37" s="21"/>
      <c r="N37" s="93"/>
      <c r="O37" s="93"/>
      <c r="P37" s="93"/>
      <c r="Q37" s="93"/>
      <c r="R37" s="93"/>
      <c r="S37" s="52">
        <v>3000</v>
      </c>
      <c r="T37" s="93">
        <v>95760</v>
      </c>
      <c r="U37" s="93"/>
      <c r="V37" s="93"/>
      <c r="W37" s="93"/>
      <c r="X37" s="52">
        <v>3295</v>
      </c>
      <c r="Y37" s="23"/>
    </row>
    <row r="38" spans="1:25" ht="24.75" customHeight="1" x14ac:dyDescent="0.25">
      <c r="A38" s="137"/>
      <c r="B38" s="95"/>
      <c r="C38" s="97"/>
      <c r="D38" s="99"/>
      <c r="E38" s="101"/>
      <c r="F38" s="134"/>
      <c r="G38" s="13" t="s">
        <v>18</v>
      </c>
      <c r="H38" s="23"/>
      <c r="I38" s="23"/>
      <c r="J38" s="23"/>
      <c r="K38" s="38">
        <f t="shared" si="6"/>
        <v>0</v>
      </c>
      <c r="L38" s="13"/>
      <c r="M38" s="21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23">
        <f t="shared" si="5"/>
        <v>0</v>
      </c>
    </row>
    <row r="39" spans="1:25" ht="33" customHeight="1" x14ac:dyDescent="0.25">
      <c r="A39" s="136" t="s">
        <v>93</v>
      </c>
      <c r="B39" s="94">
        <v>300</v>
      </c>
      <c r="C39" s="96" t="s">
        <v>70</v>
      </c>
      <c r="D39" s="98" t="s">
        <v>81</v>
      </c>
      <c r="E39" s="138" t="s">
        <v>73</v>
      </c>
      <c r="F39" s="133" t="s">
        <v>38</v>
      </c>
      <c r="G39" s="13" t="s">
        <v>17</v>
      </c>
      <c r="H39" s="36">
        <v>36656</v>
      </c>
      <c r="I39" s="58"/>
      <c r="J39" s="23"/>
      <c r="K39" s="38">
        <f t="shared" si="6"/>
        <v>36656</v>
      </c>
      <c r="L39" s="13"/>
      <c r="M39" s="21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52">
        <v>36656</v>
      </c>
      <c r="Y39" s="23"/>
    </row>
    <row r="40" spans="1:25" ht="25.5" customHeight="1" x14ac:dyDescent="0.25">
      <c r="A40" s="137"/>
      <c r="B40" s="95"/>
      <c r="C40" s="97"/>
      <c r="D40" s="99"/>
      <c r="E40" s="139"/>
      <c r="F40" s="134"/>
      <c r="G40" s="13" t="s">
        <v>18</v>
      </c>
      <c r="H40" s="23"/>
      <c r="I40" s="23"/>
      <c r="J40" s="23">
        <v>2012</v>
      </c>
      <c r="K40" s="38">
        <f t="shared" si="6"/>
        <v>1501.5</v>
      </c>
      <c r="L40" s="13"/>
      <c r="M40" s="21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v>1501.5</v>
      </c>
      <c r="Y40" s="23">
        <f t="shared" si="5"/>
        <v>510.5</v>
      </c>
    </row>
    <row r="41" spans="1:25" ht="20.25" customHeight="1" x14ac:dyDescent="0.25">
      <c r="A41" s="94" t="s">
        <v>91</v>
      </c>
      <c r="B41" s="94">
        <v>300</v>
      </c>
      <c r="C41" s="94" t="s">
        <v>22</v>
      </c>
      <c r="D41" s="98" t="s">
        <v>82</v>
      </c>
      <c r="E41" s="100" t="s">
        <v>73</v>
      </c>
      <c r="F41" s="133" t="s">
        <v>39</v>
      </c>
      <c r="G41" s="13" t="s">
        <v>27</v>
      </c>
      <c r="H41" s="36">
        <v>3239556.52</v>
      </c>
      <c r="I41" s="54">
        <v>4112720</v>
      </c>
      <c r="J41" s="23"/>
      <c r="K41" s="38">
        <f t="shared" si="6"/>
        <v>7352276.5199999996</v>
      </c>
      <c r="L41" s="13"/>
      <c r="M41" s="21"/>
      <c r="N41" s="93"/>
      <c r="O41" s="93"/>
      <c r="P41" s="93"/>
      <c r="Q41" s="93"/>
      <c r="R41" s="93"/>
      <c r="S41" s="52">
        <v>100000</v>
      </c>
      <c r="T41" s="52">
        <v>7182276.5199999996</v>
      </c>
      <c r="U41" s="93"/>
      <c r="V41" s="52">
        <v>17000</v>
      </c>
      <c r="W41" s="93">
        <v>18000</v>
      </c>
      <c r="X41" s="19">
        <v>35000</v>
      </c>
      <c r="Y41" s="14">
        <f>SUM(H41+I41-K41)</f>
        <v>0</v>
      </c>
    </row>
    <row r="42" spans="1:25" ht="12.75" customHeight="1" x14ac:dyDescent="0.25">
      <c r="A42" s="132"/>
      <c r="B42" s="95"/>
      <c r="C42" s="95"/>
      <c r="D42" s="99"/>
      <c r="E42" s="101"/>
      <c r="F42" s="134"/>
      <c r="G42" s="13" t="s">
        <v>18</v>
      </c>
      <c r="H42" s="23"/>
      <c r="I42" s="23">
        <v>4112720</v>
      </c>
      <c r="J42" s="23">
        <v>102909</v>
      </c>
      <c r="K42" s="38">
        <f t="shared" si="6"/>
        <v>102909</v>
      </c>
      <c r="L42" s="13"/>
      <c r="M42" s="21"/>
      <c r="N42" s="93"/>
      <c r="O42" s="93"/>
      <c r="P42" s="93"/>
      <c r="Q42" s="93"/>
      <c r="R42" s="93"/>
      <c r="S42" s="93">
        <v>30000</v>
      </c>
      <c r="T42" s="93">
        <v>56309</v>
      </c>
      <c r="U42" s="93"/>
      <c r="V42" s="93"/>
      <c r="W42" s="93">
        <v>16600</v>
      </c>
      <c r="X42" s="93"/>
      <c r="Y42" s="23">
        <f t="shared" si="5"/>
        <v>4112720</v>
      </c>
    </row>
    <row r="43" spans="1:25" ht="15" customHeight="1" x14ac:dyDescent="0.25">
      <c r="A43" s="132"/>
      <c r="B43" s="94">
        <v>300</v>
      </c>
      <c r="C43" s="96" t="s">
        <v>70</v>
      </c>
      <c r="D43" s="98" t="s">
        <v>82</v>
      </c>
      <c r="E43" s="100" t="s">
        <v>73</v>
      </c>
      <c r="F43" s="133" t="s">
        <v>39</v>
      </c>
      <c r="G43" s="13" t="s">
        <v>27</v>
      </c>
      <c r="H43" s="23">
        <v>131500</v>
      </c>
      <c r="I43" s="23"/>
      <c r="J43" s="23"/>
      <c r="K43" s="38">
        <f t="shared" si="6"/>
        <v>131500</v>
      </c>
      <c r="L43" s="13"/>
      <c r="M43" s="21"/>
      <c r="N43" s="93"/>
      <c r="O43" s="93"/>
      <c r="P43" s="93"/>
      <c r="Q43" s="93"/>
      <c r="R43" s="93"/>
      <c r="S43" s="93">
        <v>76500</v>
      </c>
      <c r="T43" s="93">
        <v>55000</v>
      </c>
      <c r="U43" s="93"/>
      <c r="V43" s="93"/>
      <c r="W43" s="93"/>
      <c r="X43" s="93"/>
      <c r="Y43" s="23"/>
    </row>
    <row r="44" spans="1:25" ht="14.25" customHeight="1" x14ac:dyDescent="0.25">
      <c r="A44" s="95"/>
      <c r="B44" s="95"/>
      <c r="C44" s="97"/>
      <c r="D44" s="99"/>
      <c r="E44" s="101"/>
      <c r="F44" s="134"/>
      <c r="G44" s="13" t="s">
        <v>18</v>
      </c>
      <c r="H44" s="23"/>
      <c r="I44" s="23"/>
      <c r="J44" s="23"/>
      <c r="K44" s="38">
        <f t="shared" si="6"/>
        <v>0</v>
      </c>
      <c r="L44" s="13"/>
      <c r="M44" s="21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23"/>
    </row>
    <row r="45" spans="1:25" ht="25.5" customHeight="1" x14ac:dyDescent="0.25">
      <c r="A45" s="94" t="s">
        <v>65</v>
      </c>
      <c r="B45" s="94">
        <v>300</v>
      </c>
      <c r="C45" s="96" t="s">
        <v>22</v>
      </c>
      <c r="D45" s="76" t="s">
        <v>83</v>
      </c>
      <c r="E45" s="78" t="s">
        <v>73</v>
      </c>
      <c r="F45" s="80" t="s">
        <v>66</v>
      </c>
      <c r="G45" s="13" t="s">
        <v>27</v>
      </c>
      <c r="H45" s="23">
        <v>30000</v>
      </c>
      <c r="I45" s="23"/>
      <c r="J45" s="23"/>
      <c r="K45" s="38">
        <f t="shared" si="6"/>
        <v>30000</v>
      </c>
      <c r="L45" s="13"/>
      <c r="M45" s="21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>
        <v>30000</v>
      </c>
      <c r="Y45" s="14"/>
    </row>
    <row r="46" spans="1:25" ht="14.25" customHeight="1" x14ac:dyDescent="0.25">
      <c r="A46" s="132"/>
      <c r="B46" s="95"/>
      <c r="C46" s="97"/>
      <c r="D46" s="77"/>
      <c r="E46" s="79"/>
      <c r="F46" s="81"/>
      <c r="G46" s="13" t="s">
        <v>18</v>
      </c>
      <c r="H46" s="23"/>
      <c r="I46" s="23"/>
      <c r="J46" s="23"/>
      <c r="K46" s="38">
        <f t="shared" si="6"/>
        <v>0</v>
      </c>
      <c r="L46" s="13"/>
      <c r="M46" s="21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14"/>
    </row>
    <row r="47" spans="1:25" ht="14.25" customHeight="1" x14ac:dyDescent="0.25">
      <c r="A47" s="132"/>
      <c r="B47" s="132">
        <v>300</v>
      </c>
      <c r="C47" s="135" t="s">
        <v>70</v>
      </c>
      <c r="D47" s="73" t="s">
        <v>83</v>
      </c>
      <c r="E47" s="56" t="s">
        <v>73</v>
      </c>
      <c r="F47" s="132">
        <v>300523</v>
      </c>
      <c r="G47" s="13" t="s">
        <v>27</v>
      </c>
      <c r="H47" s="23">
        <v>30000</v>
      </c>
      <c r="I47" s="23"/>
      <c r="J47" s="23"/>
      <c r="K47" s="38">
        <f t="shared" si="6"/>
        <v>30000</v>
      </c>
      <c r="L47" s="13"/>
      <c r="M47" s="21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>
        <v>30000</v>
      </c>
      <c r="Y47" s="14"/>
    </row>
    <row r="48" spans="1:25" ht="14.25" customHeight="1" x14ac:dyDescent="0.25">
      <c r="A48" s="95"/>
      <c r="B48" s="95"/>
      <c r="C48" s="97"/>
      <c r="D48" s="73"/>
      <c r="E48" s="56"/>
      <c r="F48" s="95"/>
      <c r="G48" s="13" t="s">
        <v>18</v>
      </c>
      <c r="H48" s="23"/>
      <c r="I48" s="23"/>
      <c r="J48" s="23"/>
      <c r="K48" s="38">
        <f t="shared" si="6"/>
        <v>0</v>
      </c>
      <c r="L48" s="13"/>
      <c r="M48" s="21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14"/>
    </row>
    <row r="49" spans="1:26" ht="19.5" customHeight="1" x14ac:dyDescent="0.25">
      <c r="A49" s="94" t="s">
        <v>92</v>
      </c>
      <c r="B49" s="94">
        <v>300</v>
      </c>
      <c r="C49" s="94" t="s">
        <v>22</v>
      </c>
      <c r="D49" s="98" t="s">
        <v>84</v>
      </c>
      <c r="E49" s="100" t="s">
        <v>73</v>
      </c>
      <c r="F49" s="102" t="s">
        <v>40</v>
      </c>
      <c r="G49" s="13" t="s">
        <v>17</v>
      </c>
      <c r="H49" s="23">
        <v>3000</v>
      </c>
      <c r="I49" s="23"/>
      <c r="J49" s="23"/>
      <c r="K49" s="38">
        <f t="shared" si="6"/>
        <v>3000</v>
      </c>
      <c r="L49" s="13"/>
      <c r="M49" s="21"/>
      <c r="N49" s="93"/>
      <c r="O49" s="93"/>
      <c r="P49" s="93"/>
      <c r="Q49" s="93"/>
      <c r="R49" s="93"/>
      <c r="S49" s="19"/>
      <c r="T49" s="19"/>
      <c r="U49" s="93"/>
      <c r="V49" s="93"/>
      <c r="W49" s="93"/>
      <c r="X49" s="93">
        <v>3000</v>
      </c>
      <c r="Y49" s="14"/>
    </row>
    <row r="50" spans="1:26" ht="21" customHeight="1" x14ac:dyDescent="0.25">
      <c r="A50" s="132"/>
      <c r="B50" s="95"/>
      <c r="C50" s="95"/>
      <c r="D50" s="99"/>
      <c r="E50" s="101"/>
      <c r="F50" s="103"/>
      <c r="G50" s="13" t="s">
        <v>18</v>
      </c>
      <c r="H50" s="23"/>
      <c r="I50" s="23"/>
      <c r="J50" s="23"/>
      <c r="K50" s="38">
        <f t="shared" si="6"/>
        <v>0</v>
      </c>
      <c r="L50" s="13"/>
      <c r="M50" s="21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14">
        <f t="shared" si="5"/>
        <v>0</v>
      </c>
    </row>
    <row r="51" spans="1:26" ht="24" customHeight="1" x14ac:dyDescent="0.25">
      <c r="A51" s="132"/>
      <c r="B51" s="94">
        <v>300</v>
      </c>
      <c r="C51" s="96" t="s">
        <v>70</v>
      </c>
      <c r="D51" s="98" t="s">
        <v>84</v>
      </c>
      <c r="E51" s="100" t="s">
        <v>73</v>
      </c>
      <c r="F51" s="102" t="s">
        <v>40</v>
      </c>
      <c r="G51" s="13" t="s">
        <v>17</v>
      </c>
      <c r="H51" s="23">
        <v>3000</v>
      </c>
      <c r="I51" s="23"/>
      <c r="J51" s="23"/>
      <c r="K51" s="38">
        <f t="shared" si="6"/>
        <v>3000</v>
      </c>
      <c r="L51" s="13"/>
      <c r="M51" s="21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3000</v>
      </c>
      <c r="Y51" s="14"/>
    </row>
    <row r="52" spans="1:26" ht="23.25" customHeight="1" x14ac:dyDescent="0.25">
      <c r="A52" s="95"/>
      <c r="B52" s="95"/>
      <c r="C52" s="97"/>
      <c r="D52" s="99"/>
      <c r="E52" s="101"/>
      <c r="F52" s="103"/>
      <c r="G52" s="13" t="s">
        <v>18</v>
      </c>
      <c r="H52" s="23"/>
      <c r="I52" s="23"/>
      <c r="J52" s="23"/>
      <c r="K52" s="38">
        <f t="shared" si="6"/>
        <v>0</v>
      </c>
      <c r="L52" s="1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4"/>
    </row>
    <row r="53" spans="1:26" ht="32.25" customHeight="1" x14ac:dyDescent="0.25">
      <c r="A53" s="126" t="s">
        <v>41</v>
      </c>
      <c r="B53" s="128"/>
      <c r="C53" s="130"/>
      <c r="D53" s="130"/>
      <c r="E53" s="130"/>
      <c r="F53" s="130"/>
      <c r="G53" s="40" t="s">
        <v>17</v>
      </c>
      <c r="H53" s="38">
        <f>SUM(H55+H82)</f>
        <v>21036586.009999998</v>
      </c>
      <c r="I53" s="38">
        <f t="shared" ref="I53:Y54" si="7">SUM(I55+I82)</f>
        <v>49785.97</v>
      </c>
      <c r="J53" s="38">
        <f t="shared" si="7"/>
        <v>0</v>
      </c>
      <c r="K53" s="38">
        <f t="shared" si="7"/>
        <v>21086371.979999997</v>
      </c>
      <c r="L53" s="38">
        <f t="shared" si="7"/>
        <v>13429272.25</v>
      </c>
      <c r="M53" s="38">
        <f t="shared" si="7"/>
        <v>18321.810000000001</v>
      </c>
      <c r="N53" s="38">
        <f t="shared" si="7"/>
        <v>4055642.7600000002</v>
      </c>
      <c r="O53" s="38">
        <f t="shared" si="7"/>
        <v>45674</v>
      </c>
      <c r="P53" s="38">
        <f t="shared" si="7"/>
        <v>14400</v>
      </c>
      <c r="Q53" s="38">
        <f t="shared" si="7"/>
        <v>1661896</v>
      </c>
      <c r="R53" s="38">
        <f t="shared" si="7"/>
        <v>0</v>
      </c>
      <c r="S53" s="38">
        <f t="shared" si="7"/>
        <v>82684</v>
      </c>
      <c r="T53" s="38">
        <f t="shared" si="7"/>
        <v>572237.11</v>
      </c>
      <c r="U53" s="38">
        <f t="shared" si="7"/>
        <v>0</v>
      </c>
      <c r="V53" s="38">
        <f t="shared" si="7"/>
        <v>1900</v>
      </c>
      <c r="W53" s="38">
        <f t="shared" si="7"/>
        <v>80400</v>
      </c>
      <c r="X53" s="38">
        <f t="shared" si="7"/>
        <v>1123944.05</v>
      </c>
      <c r="Y53" s="38">
        <f t="shared" si="7"/>
        <v>0</v>
      </c>
      <c r="Z53" s="34"/>
    </row>
    <row r="54" spans="1:26" s="22" customFormat="1" ht="16.5" customHeight="1" x14ac:dyDescent="0.2">
      <c r="A54" s="127"/>
      <c r="B54" s="129"/>
      <c r="C54" s="131"/>
      <c r="D54" s="131"/>
      <c r="E54" s="131"/>
      <c r="F54" s="131"/>
      <c r="G54" s="45" t="s">
        <v>18</v>
      </c>
      <c r="H54" s="44">
        <f>SUM(H56+H83)</f>
        <v>0</v>
      </c>
      <c r="I54" s="44">
        <f t="shared" si="7"/>
        <v>49785.97</v>
      </c>
      <c r="J54" s="44">
        <f t="shared" si="7"/>
        <v>6359662.2300000004</v>
      </c>
      <c r="K54" s="44">
        <f t="shared" si="7"/>
        <v>5982860.4999999991</v>
      </c>
      <c r="L54" s="44">
        <f t="shared" si="7"/>
        <v>3868635.36</v>
      </c>
      <c r="M54" s="44">
        <f t="shared" si="7"/>
        <v>0</v>
      </c>
      <c r="N54" s="44">
        <f t="shared" si="7"/>
        <v>999218.52999999991</v>
      </c>
      <c r="O54" s="44">
        <f t="shared" si="7"/>
        <v>19330.260000000002</v>
      </c>
      <c r="P54" s="44">
        <f t="shared" si="7"/>
        <v>0</v>
      </c>
      <c r="Q54" s="44">
        <f t="shared" si="7"/>
        <v>521995.57999999996</v>
      </c>
      <c r="R54" s="44">
        <f t="shared" si="7"/>
        <v>0</v>
      </c>
      <c r="S54" s="44">
        <f t="shared" si="7"/>
        <v>34782.65</v>
      </c>
      <c r="T54" s="44">
        <f t="shared" si="7"/>
        <v>245617.93</v>
      </c>
      <c r="U54" s="44">
        <f t="shared" si="7"/>
        <v>0</v>
      </c>
      <c r="V54" s="44">
        <f t="shared" si="7"/>
        <v>177.64</v>
      </c>
      <c r="W54" s="44">
        <f t="shared" si="7"/>
        <v>0</v>
      </c>
      <c r="X54" s="44">
        <f t="shared" si="7"/>
        <v>293102.55</v>
      </c>
      <c r="Y54" s="44">
        <f t="shared" si="7"/>
        <v>426587.69999999984</v>
      </c>
      <c r="Z54" s="37"/>
    </row>
    <row r="55" spans="1:26" ht="60" customHeight="1" x14ac:dyDescent="0.25">
      <c r="A55" s="104" t="s">
        <v>85</v>
      </c>
      <c r="B55" s="104"/>
      <c r="C55" s="125"/>
      <c r="D55" s="125"/>
      <c r="E55" s="125"/>
      <c r="F55" s="125"/>
      <c r="G55" s="40" t="s">
        <v>17</v>
      </c>
      <c r="H55" s="38">
        <f>SUM(H57+H63+H69+H75)</f>
        <v>19686586.009999998</v>
      </c>
      <c r="I55" s="38">
        <f t="shared" ref="I55:Y56" si="8">SUM(I57+I63+I69+I75)</f>
        <v>0</v>
      </c>
      <c r="J55" s="38">
        <f t="shared" si="8"/>
        <v>0</v>
      </c>
      <c r="K55" s="38">
        <f t="shared" si="8"/>
        <v>19686586.009999998</v>
      </c>
      <c r="L55" s="38">
        <f t="shared" si="8"/>
        <v>13429272.25</v>
      </c>
      <c r="M55" s="38">
        <f t="shared" si="8"/>
        <v>18321.810000000001</v>
      </c>
      <c r="N55" s="38">
        <f t="shared" si="8"/>
        <v>4055642.7600000002</v>
      </c>
      <c r="O55" s="38">
        <f t="shared" si="8"/>
        <v>45674</v>
      </c>
      <c r="P55" s="38">
        <f t="shared" si="8"/>
        <v>14400</v>
      </c>
      <c r="Q55" s="38">
        <f t="shared" si="8"/>
        <v>1661896</v>
      </c>
      <c r="R55" s="38">
        <f t="shared" si="8"/>
        <v>0</v>
      </c>
      <c r="S55" s="38">
        <f t="shared" si="8"/>
        <v>82684</v>
      </c>
      <c r="T55" s="38">
        <f t="shared" si="8"/>
        <v>181250.73</v>
      </c>
      <c r="U55" s="38">
        <f t="shared" si="8"/>
        <v>0</v>
      </c>
      <c r="V55" s="38">
        <f t="shared" si="8"/>
        <v>0</v>
      </c>
      <c r="W55" s="38">
        <f t="shared" si="8"/>
        <v>80400</v>
      </c>
      <c r="X55" s="38">
        <f t="shared" si="8"/>
        <v>117044.45999999999</v>
      </c>
      <c r="Y55" s="38">
        <f t="shared" si="8"/>
        <v>0</v>
      </c>
      <c r="Z55" s="34"/>
    </row>
    <row r="56" spans="1:26" ht="60" customHeight="1" x14ac:dyDescent="0.25">
      <c r="A56" s="104"/>
      <c r="B56" s="104"/>
      <c r="C56" s="125"/>
      <c r="D56" s="125"/>
      <c r="E56" s="125"/>
      <c r="F56" s="125"/>
      <c r="G56" s="40" t="s">
        <v>18</v>
      </c>
      <c r="H56" s="38">
        <f>SUM(H58+H64+H70+H76)</f>
        <v>0</v>
      </c>
      <c r="I56" s="38">
        <f t="shared" si="8"/>
        <v>0</v>
      </c>
      <c r="J56" s="38">
        <f t="shared" si="8"/>
        <v>6052332.7300000004</v>
      </c>
      <c r="K56" s="38">
        <f t="shared" si="8"/>
        <v>5653063.959999999</v>
      </c>
      <c r="L56" s="38">
        <f t="shared" si="8"/>
        <v>3868635.36</v>
      </c>
      <c r="M56" s="38">
        <f t="shared" si="8"/>
        <v>0</v>
      </c>
      <c r="N56" s="38">
        <f t="shared" si="8"/>
        <v>999218.52999999991</v>
      </c>
      <c r="O56" s="38">
        <f t="shared" si="8"/>
        <v>19330.260000000002</v>
      </c>
      <c r="P56" s="38">
        <f t="shared" si="8"/>
        <v>0</v>
      </c>
      <c r="Q56" s="38">
        <f t="shared" si="8"/>
        <v>521995.57999999996</v>
      </c>
      <c r="R56" s="38">
        <f t="shared" si="8"/>
        <v>0</v>
      </c>
      <c r="S56" s="38">
        <f t="shared" si="8"/>
        <v>34782.65</v>
      </c>
      <c r="T56" s="38">
        <f t="shared" si="8"/>
        <v>181250.73</v>
      </c>
      <c r="U56" s="38">
        <f t="shared" si="8"/>
        <v>0</v>
      </c>
      <c r="V56" s="38">
        <f t="shared" si="8"/>
        <v>0</v>
      </c>
      <c r="W56" s="38">
        <f t="shared" si="8"/>
        <v>0</v>
      </c>
      <c r="X56" s="38">
        <f t="shared" si="8"/>
        <v>27850.85</v>
      </c>
      <c r="Y56" s="38">
        <f t="shared" si="8"/>
        <v>399268.7699999999</v>
      </c>
    </row>
    <row r="57" spans="1:26" ht="40.5" customHeight="1" x14ac:dyDescent="0.25">
      <c r="A57" s="123" t="s">
        <v>86</v>
      </c>
      <c r="B57" s="117">
        <v>300</v>
      </c>
      <c r="C57" s="119" t="s">
        <v>22</v>
      </c>
      <c r="D57" s="119" t="s">
        <v>87</v>
      </c>
      <c r="E57" s="119" t="s">
        <v>45</v>
      </c>
      <c r="F57" s="119" t="s">
        <v>88</v>
      </c>
      <c r="G57" s="48" t="s">
        <v>17</v>
      </c>
      <c r="H57" s="39">
        <f>SUM(H59+H61)</f>
        <v>3626486.02</v>
      </c>
      <c r="I57" s="39">
        <f t="shared" ref="I57:Y58" si="9">SUM(I59+I61)</f>
        <v>0</v>
      </c>
      <c r="J57" s="39">
        <f t="shared" si="9"/>
        <v>0</v>
      </c>
      <c r="K57" s="39">
        <f t="shared" si="9"/>
        <v>3626486.02</v>
      </c>
      <c r="L57" s="39">
        <f t="shared" si="9"/>
        <v>1706010.48</v>
      </c>
      <c r="M57" s="39">
        <f t="shared" si="9"/>
        <v>18321.810000000001</v>
      </c>
      <c r="N57" s="39">
        <f t="shared" si="9"/>
        <v>520488.54</v>
      </c>
      <c r="O57" s="39">
        <f t="shared" si="9"/>
        <v>24674</v>
      </c>
      <c r="P57" s="39">
        <f t="shared" si="9"/>
        <v>14400</v>
      </c>
      <c r="Q57" s="39">
        <f t="shared" si="9"/>
        <v>1081486</v>
      </c>
      <c r="R57" s="39">
        <f t="shared" si="9"/>
        <v>0</v>
      </c>
      <c r="S57" s="39">
        <f t="shared" si="9"/>
        <v>54254</v>
      </c>
      <c r="T57" s="39">
        <f t="shared" si="9"/>
        <v>144191.19</v>
      </c>
      <c r="U57" s="39">
        <f t="shared" si="9"/>
        <v>0</v>
      </c>
      <c r="V57" s="39">
        <f t="shared" si="9"/>
        <v>0</v>
      </c>
      <c r="W57" s="39">
        <f t="shared" si="9"/>
        <v>0</v>
      </c>
      <c r="X57" s="39">
        <f t="shared" si="9"/>
        <v>62660</v>
      </c>
      <c r="Y57" s="39">
        <f t="shared" si="9"/>
        <v>0</v>
      </c>
    </row>
    <row r="58" spans="1:26" ht="52.5" customHeight="1" x14ac:dyDescent="0.25">
      <c r="A58" s="124"/>
      <c r="B58" s="118"/>
      <c r="C58" s="120"/>
      <c r="D58" s="120"/>
      <c r="E58" s="120"/>
      <c r="F58" s="120"/>
      <c r="G58" s="48" t="s">
        <v>18</v>
      </c>
      <c r="H58" s="39">
        <f>SUM(H60+H62)</f>
        <v>0</v>
      </c>
      <c r="I58" s="39">
        <f t="shared" si="9"/>
        <v>0</v>
      </c>
      <c r="J58" s="39">
        <f t="shared" si="9"/>
        <v>1385037.49</v>
      </c>
      <c r="K58" s="39">
        <f t="shared" si="9"/>
        <v>1323037.49</v>
      </c>
      <c r="L58" s="39">
        <f t="shared" si="9"/>
        <v>650900.67000000004</v>
      </c>
      <c r="M58" s="39">
        <f t="shared" si="9"/>
        <v>0</v>
      </c>
      <c r="N58" s="39">
        <f t="shared" si="9"/>
        <v>150253.54999999999</v>
      </c>
      <c r="O58" s="39">
        <f t="shared" si="9"/>
        <v>12330.26</v>
      </c>
      <c r="P58" s="39">
        <f t="shared" si="9"/>
        <v>0</v>
      </c>
      <c r="Q58" s="39">
        <f t="shared" si="9"/>
        <v>311588.25</v>
      </c>
      <c r="R58" s="39">
        <f t="shared" si="9"/>
        <v>0</v>
      </c>
      <c r="S58" s="39">
        <f t="shared" si="9"/>
        <v>25922.720000000001</v>
      </c>
      <c r="T58" s="39">
        <f t="shared" si="9"/>
        <v>144191.19</v>
      </c>
      <c r="U58" s="39">
        <f t="shared" si="9"/>
        <v>0</v>
      </c>
      <c r="V58" s="39">
        <f t="shared" si="9"/>
        <v>0</v>
      </c>
      <c r="W58" s="39">
        <f t="shared" si="9"/>
        <v>0</v>
      </c>
      <c r="X58" s="39">
        <f t="shared" si="9"/>
        <v>27850.85</v>
      </c>
      <c r="Y58" s="39">
        <f t="shared" si="9"/>
        <v>62000.000000000058</v>
      </c>
      <c r="Z58" s="34"/>
    </row>
    <row r="59" spans="1:26" ht="16.5" customHeight="1" x14ac:dyDescent="0.25">
      <c r="A59" s="107" t="s">
        <v>46</v>
      </c>
      <c r="B59" s="109">
        <v>300</v>
      </c>
      <c r="C59" s="111" t="s">
        <v>22</v>
      </c>
      <c r="D59" s="111" t="s">
        <v>87</v>
      </c>
      <c r="E59" s="111" t="s">
        <v>45</v>
      </c>
      <c r="F59" s="111"/>
      <c r="G59" s="13" t="s">
        <v>17</v>
      </c>
      <c r="H59" s="14">
        <v>2226499.02</v>
      </c>
      <c r="I59" s="14"/>
      <c r="J59" s="14"/>
      <c r="K59" s="38">
        <f t="shared" ref="K59:K81" si="10">SUM(L59:X59)</f>
        <v>2226499.02</v>
      </c>
      <c r="L59" s="13">
        <v>1706010.48</v>
      </c>
      <c r="M59" s="14"/>
      <c r="N59" s="13">
        <v>520488.54</v>
      </c>
      <c r="O59" s="14"/>
      <c r="P59" s="14"/>
      <c r="Q59" s="14"/>
      <c r="R59" s="13"/>
      <c r="S59" s="14"/>
      <c r="T59" s="14"/>
      <c r="U59" s="13"/>
      <c r="V59" s="14"/>
      <c r="W59" s="14"/>
      <c r="X59" s="14"/>
      <c r="Y59" s="39"/>
    </row>
    <row r="60" spans="1:26" ht="15.75" customHeight="1" x14ac:dyDescent="0.25">
      <c r="A60" s="108"/>
      <c r="B60" s="110"/>
      <c r="C60" s="112"/>
      <c r="D60" s="112"/>
      <c r="E60" s="112"/>
      <c r="F60" s="112"/>
      <c r="G60" s="13" t="s">
        <v>18</v>
      </c>
      <c r="H60" s="14"/>
      <c r="I60" s="23"/>
      <c r="J60" s="23">
        <v>801154.22</v>
      </c>
      <c r="K60" s="38">
        <f t="shared" si="10"/>
        <v>801154.22</v>
      </c>
      <c r="L60" s="14">
        <v>650900.67000000004</v>
      </c>
      <c r="M60" s="14"/>
      <c r="N60" s="14">
        <v>150253.54999999999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39">
        <f t="shared" ref="Y60" si="11">SUM(I60+J60-K60)</f>
        <v>0</v>
      </c>
    </row>
    <row r="61" spans="1:26" ht="15.75" customHeight="1" x14ac:dyDescent="0.25">
      <c r="A61" s="107" t="s">
        <v>48</v>
      </c>
      <c r="B61" s="109">
        <v>300</v>
      </c>
      <c r="C61" s="111" t="s">
        <v>22</v>
      </c>
      <c r="D61" s="111" t="s">
        <v>87</v>
      </c>
      <c r="E61" s="111" t="s">
        <v>45</v>
      </c>
      <c r="F61" s="111"/>
      <c r="G61" s="13" t="s">
        <v>17</v>
      </c>
      <c r="H61" s="14">
        <v>1399987</v>
      </c>
      <c r="I61" s="23"/>
      <c r="J61" s="23"/>
      <c r="K61" s="38">
        <f t="shared" si="10"/>
        <v>1399987</v>
      </c>
      <c r="L61" s="14"/>
      <c r="M61" s="14">
        <v>18321.810000000001</v>
      </c>
      <c r="N61" s="14"/>
      <c r="O61" s="14">
        <v>24674</v>
      </c>
      <c r="P61" s="14">
        <v>14400</v>
      </c>
      <c r="Q61" s="14">
        <v>1081486</v>
      </c>
      <c r="R61" s="14"/>
      <c r="S61" s="14">
        <v>54254</v>
      </c>
      <c r="T61" s="14">
        <v>144191.19</v>
      </c>
      <c r="U61" s="14"/>
      <c r="V61" s="14"/>
      <c r="W61" s="14"/>
      <c r="X61" s="14">
        <v>62660</v>
      </c>
      <c r="Y61" s="39"/>
    </row>
    <row r="62" spans="1:26" ht="15.75" customHeight="1" x14ac:dyDescent="0.25">
      <c r="A62" s="108"/>
      <c r="B62" s="110"/>
      <c r="C62" s="112"/>
      <c r="D62" s="112"/>
      <c r="E62" s="112"/>
      <c r="F62" s="112"/>
      <c r="G62" s="13" t="s">
        <v>18</v>
      </c>
      <c r="H62" s="14"/>
      <c r="I62" s="23"/>
      <c r="J62" s="23">
        <v>583883.27</v>
      </c>
      <c r="K62" s="38">
        <f t="shared" si="10"/>
        <v>521883.26999999996</v>
      </c>
      <c r="L62" s="14"/>
      <c r="M62" s="14"/>
      <c r="N62" s="14"/>
      <c r="O62" s="14">
        <v>12330.26</v>
      </c>
      <c r="P62" s="14"/>
      <c r="Q62" s="14">
        <v>311588.25</v>
      </c>
      <c r="R62" s="14"/>
      <c r="S62" s="14">
        <v>25922.720000000001</v>
      </c>
      <c r="T62" s="14">
        <v>144191.19</v>
      </c>
      <c r="U62" s="14"/>
      <c r="V62" s="14"/>
      <c r="W62" s="14"/>
      <c r="X62" s="14">
        <v>27850.85</v>
      </c>
      <c r="Y62" s="39">
        <f>SUM(I62+J62-K62)</f>
        <v>62000.000000000058</v>
      </c>
    </row>
    <row r="63" spans="1:26" ht="37.5" customHeight="1" x14ac:dyDescent="0.25">
      <c r="A63" s="123" t="s">
        <v>86</v>
      </c>
      <c r="B63" s="117">
        <v>300</v>
      </c>
      <c r="C63" s="119" t="s">
        <v>70</v>
      </c>
      <c r="D63" s="119" t="s">
        <v>87</v>
      </c>
      <c r="E63" s="119" t="s">
        <v>45</v>
      </c>
      <c r="F63" s="119" t="s">
        <v>88</v>
      </c>
      <c r="G63" s="48" t="s">
        <v>17</v>
      </c>
      <c r="H63" s="39">
        <f>SUM(H65+H67)</f>
        <v>1869580.98</v>
      </c>
      <c r="I63" s="39">
        <f t="shared" ref="I63:Y64" si="12">SUM(I65+I67)</f>
        <v>0</v>
      </c>
      <c r="J63" s="39">
        <f t="shared" si="12"/>
        <v>0</v>
      </c>
      <c r="K63" s="39">
        <f t="shared" si="12"/>
        <v>1869580.98</v>
      </c>
      <c r="L63" s="39">
        <f t="shared" si="12"/>
        <v>929543.7</v>
      </c>
      <c r="M63" s="39">
        <f t="shared" si="12"/>
        <v>0</v>
      </c>
      <c r="N63" s="39">
        <f t="shared" si="12"/>
        <v>275457.28000000003</v>
      </c>
      <c r="O63" s="39">
        <f t="shared" si="12"/>
        <v>0</v>
      </c>
      <c r="P63" s="39">
        <f t="shared" si="12"/>
        <v>0</v>
      </c>
      <c r="Q63" s="39">
        <f t="shared" si="12"/>
        <v>580410</v>
      </c>
      <c r="R63" s="39">
        <f t="shared" si="12"/>
        <v>0</v>
      </c>
      <c r="S63" s="39">
        <f t="shared" si="12"/>
        <v>28430</v>
      </c>
      <c r="T63" s="39">
        <f t="shared" si="12"/>
        <v>37059.54</v>
      </c>
      <c r="U63" s="39">
        <f t="shared" si="12"/>
        <v>0</v>
      </c>
      <c r="V63" s="39">
        <f t="shared" si="12"/>
        <v>0</v>
      </c>
      <c r="W63" s="39">
        <f t="shared" si="12"/>
        <v>0</v>
      </c>
      <c r="X63" s="39">
        <f t="shared" si="12"/>
        <v>18680.46</v>
      </c>
      <c r="Y63" s="39">
        <f t="shared" si="12"/>
        <v>0</v>
      </c>
    </row>
    <row r="64" spans="1:26" ht="48.75" customHeight="1" x14ac:dyDescent="0.25">
      <c r="A64" s="124"/>
      <c r="B64" s="118"/>
      <c r="C64" s="120"/>
      <c r="D64" s="120"/>
      <c r="E64" s="120"/>
      <c r="F64" s="120"/>
      <c r="G64" s="48" t="s">
        <v>18</v>
      </c>
      <c r="H64" s="39">
        <f>SUM(H66+H68)</f>
        <v>0</v>
      </c>
      <c r="I64" s="39">
        <f t="shared" si="12"/>
        <v>0</v>
      </c>
      <c r="J64" s="39">
        <f t="shared" si="12"/>
        <v>628501.77</v>
      </c>
      <c r="K64" s="39">
        <f t="shared" si="12"/>
        <v>506894.74</v>
      </c>
      <c r="L64" s="39">
        <f t="shared" si="12"/>
        <v>188202.32</v>
      </c>
      <c r="M64" s="39">
        <f t="shared" si="12"/>
        <v>0</v>
      </c>
      <c r="N64" s="39">
        <f t="shared" si="12"/>
        <v>62365.62</v>
      </c>
      <c r="O64" s="39">
        <f t="shared" si="12"/>
        <v>0</v>
      </c>
      <c r="P64" s="39">
        <f t="shared" si="12"/>
        <v>0</v>
      </c>
      <c r="Q64" s="39">
        <f t="shared" si="12"/>
        <v>210407.33</v>
      </c>
      <c r="R64" s="39">
        <f t="shared" si="12"/>
        <v>0</v>
      </c>
      <c r="S64" s="39">
        <f t="shared" si="12"/>
        <v>8859.93</v>
      </c>
      <c r="T64" s="39">
        <f t="shared" si="12"/>
        <v>37059.54</v>
      </c>
      <c r="U64" s="39">
        <f t="shared" si="12"/>
        <v>0</v>
      </c>
      <c r="V64" s="39">
        <f t="shared" si="12"/>
        <v>0</v>
      </c>
      <c r="W64" s="39">
        <f t="shared" si="12"/>
        <v>0</v>
      </c>
      <c r="X64" s="39">
        <f t="shared" si="12"/>
        <v>0</v>
      </c>
      <c r="Y64" s="39">
        <f t="shared" si="12"/>
        <v>121607.02999999997</v>
      </c>
    </row>
    <row r="65" spans="1:26" ht="15.75" customHeight="1" x14ac:dyDescent="0.25">
      <c r="A65" s="107" t="s">
        <v>46</v>
      </c>
      <c r="B65" s="109">
        <v>300</v>
      </c>
      <c r="C65" s="111" t="s">
        <v>70</v>
      </c>
      <c r="D65" s="113" t="s">
        <v>87</v>
      </c>
      <c r="E65" s="109">
        <v>611</v>
      </c>
      <c r="F65" s="109"/>
      <c r="G65" s="13" t="s">
        <v>17</v>
      </c>
      <c r="H65" s="14">
        <v>1205000.98</v>
      </c>
      <c r="I65" s="23"/>
      <c r="J65" s="23"/>
      <c r="K65" s="38">
        <f t="shared" si="10"/>
        <v>1205000.98</v>
      </c>
      <c r="L65" s="14">
        <v>929543.7</v>
      </c>
      <c r="M65" s="14"/>
      <c r="N65" s="14">
        <v>275457.28000000003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6" ht="15.75" customHeight="1" x14ac:dyDescent="0.25">
      <c r="A66" s="108"/>
      <c r="B66" s="110"/>
      <c r="C66" s="112"/>
      <c r="D66" s="114"/>
      <c r="E66" s="110"/>
      <c r="F66" s="110"/>
      <c r="G66" s="13" t="s">
        <v>18</v>
      </c>
      <c r="H66" s="14"/>
      <c r="I66" s="23"/>
      <c r="J66" s="23">
        <v>331802.03999999998</v>
      </c>
      <c r="K66" s="38">
        <f t="shared" si="10"/>
        <v>250567.94</v>
      </c>
      <c r="L66" s="14">
        <v>188202.32</v>
      </c>
      <c r="M66" s="14"/>
      <c r="N66" s="14">
        <v>62365.62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>
        <f t="shared" ref="Y66" si="13">I66+J66-K66</f>
        <v>81234.099999999977</v>
      </c>
    </row>
    <row r="67" spans="1:26" ht="15.75" customHeight="1" x14ac:dyDescent="0.25">
      <c r="A67" s="107" t="s">
        <v>48</v>
      </c>
      <c r="B67" s="109">
        <v>300</v>
      </c>
      <c r="C67" s="111" t="s">
        <v>70</v>
      </c>
      <c r="D67" s="111" t="s">
        <v>87</v>
      </c>
      <c r="E67" s="111" t="s">
        <v>45</v>
      </c>
      <c r="F67" s="111"/>
      <c r="G67" s="13" t="s">
        <v>17</v>
      </c>
      <c r="H67" s="14">
        <v>664580</v>
      </c>
      <c r="I67" s="23"/>
      <c r="J67" s="23"/>
      <c r="K67" s="38">
        <f t="shared" si="10"/>
        <v>664580</v>
      </c>
      <c r="L67" s="14"/>
      <c r="M67" s="14"/>
      <c r="N67" s="14"/>
      <c r="O67" s="14"/>
      <c r="P67" s="14"/>
      <c r="Q67" s="14">
        <v>580410</v>
      </c>
      <c r="R67" s="14"/>
      <c r="S67" s="14">
        <v>28430</v>
      </c>
      <c r="T67" s="14">
        <v>37059.54</v>
      </c>
      <c r="U67" s="14"/>
      <c r="V67" s="14"/>
      <c r="W67" s="14"/>
      <c r="X67" s="14">
        <v>18680.46</v>
      </c>
      <c r="Y67" s="14"/>
    </row>
    <row r="68" spans="1:26" ht="15.75" customHeight="1" x14ac:dyDescent="0.25">
      <c r="A68" s="108"/>
      <c r="B68" s="110"/>
      <c r="C68" s="112"/>
      <c r="D68" s="112"/>
      <c r="E68" s="112"/>
      <c r="F68" s="112"/>
      <c r="G68" s="13" t="s">
        <v>18</v>
      </c>
      <c r="H68" s="14"/>
      <c r="I68" s="23"/>
      <c r="J68" s="23">
        <v>296699.73</v>
      </c>
      <c r="K68" s="38">
        <f t="shared" si="10"/>
        <v>256326.8</v>
      </c>
      <c r="L68" s="14"/>
      <c r="M68" s="14"/>
      <c r="N68" s="14"/>
      <c r="O68" s="14"/>
      <c r="P68" s="14"/>
      <c r="Q68" s="14">
        <v>210407.33</v>
      </c>
      <c r="R68" s="14"/>
      <c r="S68" s="14">
        <v>8859.93</v>
      </c>
      <c r="T68" s="14">
        <v>37059.54</v>
      </c>
      <c r="U68" s="14"/>
      <c r="V68" s="14"/>
      <c r="W68" s="14"/>
      <c r="X68" s="14"/>
      <c r="Y68" s="14">
        <f>I68+J68-K68</f>
        <v>40372.929999999993</v>
      </c>
    </row>
    <row r="69" spans="1:26" s="69" customFormat="1" ht="30.75" customHeight="1" x14ac:dyDescent="0.25">
      <c r="A69" s="115" t="s">
        <v>89</v>
      </c>
      <c r="B69" s="117">
        <v>300</v>
      </c>
      <c r="C69" s="119" t="s">
        <v>22</v>
      </c>
      <c r="D69" s="121" t="s">
        <v>90</v>
      </c>
      <c r="E69" s="117">
        <v>611</v>
      </c>
      <c r="F69" s="117">
        <v>241</v>
      </c>
      <c r="G69" s="13" t="s">
        <v>17</v>
      </c>
      <c r="H69" s="39">
        <f>SUM(H71+H73)</f>
        <v>11771861.77</v>
      </c>
      <c r="I69" s="39">
        <f t="shared" ref="I69:Y70" si="14">SUM(I71+I73)</f>
        <v>0</v>
      </c>
      <c r="J69" s="39">
        <f t="shared" si="14"/>
        <v>0</v>
      </c>
      <c r="K69" s="39">
        <f t="shared" si="14"/>
        <v>11771861.77</v>
      </c>
      <c r="L69" s="39">
        <f t="shared" si="14"/>
        <v>8956310.2200000007</v>
      </c>
      <c r="M69" s="39">
        <f t="shared" si="14"/>
        <v>0</v>
      </c>
      <c r="N69" s="39">
        <f t="shared" si="14"/>
        <v>2720665.55</v>
      </c>
      <c r="O69" s="39">
        <f t="shared" si="14"/>
        <v>11000</v>
      </c>
      <c r="P69" s="39">
        <f t="shared" si="14"/>
        <v>0</v>
      </c>
      <c r="Q69" s="39">
        <f t="shared" si="14"/>
        <v>0</v>
      </c>
      <c r="R69" s="39">
        <f t="shared" si="14"/>
        <v>0</v>
      </c>
      <c r="S69" s="39">
        <f t="shared" si="14"/>
        <v>0</v>
      </c>
      <c r="T69" s="39">
        <f t="shared" si="14"/>
        <v>0</v>
      </c>
      <c r="U69" s="39">
        <f t="shared" si="14"/>
        <v>0</v>
      </c>
      <c r="V69" s="39">
        <f t="shared" si="14"/>
        <v>0</v>
      </c>
      <c r="W69" s="39">
        <f t="shared" si="14"/>
        <v>80400</v>
      </c>
      <c r="X69" s="39">
        <f t="shared" si="14"/>
        <v>3486</v>
      </c>
      <c r="Y69" s="39">
        <f t="shared" si="14"/>
        <v>0</v>
      </c>
    </row>
    <row r="70" spans="1:26" s="69" customFormat="1" ht="99.75" customHeight="1" x14ac:dyDescent="0.25">
      <c r="A70" s="116"/>
      <c r="B70" s="118"/>
      <c r="C70" s="120"/>
      <c r="D70" s="122"/>
      <c r="E70" s="118"/>
      <c r="F70" s="118"/>
      <c r="G70" s="13" t="s">
        <v>18</v>
      </c>
      <c r="H70" s="39">
        <f>SUM(H72+H74)</f>
        <v>0</v>
      </c>
      <c r="I70" s="39">
        <f t="shared" si="14"/>
        <v>0</v>
      </c>
      <c r="J70" s="39">
        <f t="shared" si="14"/>
        <v>3327146.86</v>
      </c>
      <c r="K70" s="39">
        <f t="shared" si="14"/>
        <v>3144208.21</v>
      </c>
      <c r="L70" s="39">
        <f t="shared" si="14"/>
        <v>2508085.73</v>
      </c>
      <c r="M70" s="39">
        <f t="shared" si="14"/>
        <v>0</v>
      </c>
      <c r="N70" s="39">
        <f t="shared" si="14"/>
        <v>629122.48</v>
      </c>
      <c r="O70" s="39">
        <f t="shared" si="14"/>
        <v>7000</v>
      </c>
      <c r="P70" s="39">
        <f t="shared" si="14"/>
        <v>0</v>
      </c>
      <c r="Q70" s="39">
        <f t="shared" si="14"/>
        <v>0</v>
      </c>
      <c r="R70" s="39">
        <f t="shared" si="14"/>
        <v>0</v>
      </c>
      <c r="S70" s="39">
        <f t="shared" si="14"/>
        <v>0</v>
      </c>
      <c r="T70" s="39">
        <f t="shared" si="14"/>
        <v>0</v>
      </c>
      <c r="U70" s="39">
        <f t="shared" si="14"/>
        <v>0</v>
      </c>
      <c r="V70" s="39">
        <f t="shared" si="14"/>
        <v>0</v>
      </c>
      <c r="W70" s="39">
        <f t="shared" si="14"/>
        <v>0</v>
      </c>
      <c r="X70" s="39">
        <f t="shared" si="14"/>
        <v>0</v>
      </c>
      <c r="Y70" s="39">
        <f t="shared" si="14"/>
        <v>182938.64999999991</v>
      </c>
    </row>
    <row r="71" spans="1:26" ht="12.75" customHeight="1" x14ac:dyDescent="0.25">
      <c r="A71" s="107" t="s">
        <v>46</v>
      </c>
      <c r="B71" s="109">
        <v>300</v>
      </c>
      <c r="C71" s="111" t="s">
        <v>22</v>
      </c>
      <c r="D71" s="111" t="s">
        <v>90</v>
      </c>
      <c r="E71" s="111" t="s">
        <v>45</v>
      </c>
      <c r="F71" s="111"/>
      <c r="G71" s="13" t="s">
        <v>17</v>
      </c>
      <c r="H71" s="14">
        <v>11676975.77</v>
      </c>
      <c r="I71" s="23"/>
      <c r="J71" s="23"/>
      <c r="K71" s="38">
        <f t="shared" si="10"/>
        <v>11676975.77</v>
      </c>
      <c r="L71" s="13">
        <v>8956310.2200000007</v>
      </c>
      <c r="M71" s="13"/>
      <c r="N71" s="13">
        <v>2720665.55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</row>
    <row r="72" spans="1:26" ht="13.5" customHeight="1" x14ac:dyDescent="0.25">
      <c r="A72" s="108"/>
      <c r="B72" s="110"/>
      <c r="C72" s="112"/>
      <c r="D72" s="112"/>
      <c r="E72" s="112"/>
      <c r="F72" s="112"/>
      <c r="G72" s="13" t="s">
        <v>18</v>
      </c>
      <c r="H72" s="14"/>
      <c r="I72" s="23"/>
      <c r="J72" s="23">
        <v>3320146.86</v>
      </c>
      <c r="K72" s="38">
        <f t="shared" si="10"/>
        <v>3137208.21</v>
      </c>
      <c r="L72" s="13">
        <v>2508085.73</v>
      </c>
      <c r="M72" s="13"/>
      <c r="N72" s="13">
        <v>629122.48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23">
        <f>I72+J72-K72</f>
        <v>182938.64999999991</v>
      </c>
      <c r="Z72" s="34"/>
    </row>
    <row r="73" spans="1:26" ht="17.25" customHeight="1" x14ac:dyDescent="0.25">
      <c r="A73" s="107" t="s">
        <v>48</v>
      </c>
      <c r="B73" s="109">
        <v>300</v>
      </c>
      <c r="C73" s="111" t="s">
        <v>22</v>
      </c>
      <c r="D73" s="113" t="s">
        <v>90</v>
      </c>
      <c r="E73" s="109">
        <v>611</v>
      </c>
      <c r="F73" s="109"/>
      <c r="G73" s="13" t="s">
        <v>17</v>
      </c>
      <c r="H73" s="14">
        <v>94886</v>
      </c>
      <c r="I73" s="23"/>
      <c r="J73" s="23"/>
      <c r="K73" s="38">
        <f t="shared" si="10"/>
        <v>94886</v>
      </c>
      <c r="L73" s="13"/>
      <c r="M73" s="13"/>
      <c r="N73" s="13"/>
      <c r="O73" s="13">
        <v>11000</v>
      </c>
      <c r="P73" s="13"/>
      <c r="Q73" s="13"/>
      <c r="R73" s="13"/>
      <c r="S73" s="13"/>
      <c r="T73" s="13"/>
      <c r="U73" s="13"/>
      <c r="V73" s="13"/>
      <c r="W73" s="13">
        <v>80400</v>
      </c>
      <c r="X73" s="13">
        <v>3486</v>
      </c>
      <c r="Y73" s="23"/>
      <c r="Z73" s="34"/>
    </row>
    <row r="74" spans="1:26" ht="17.25" customHeight="1" x14ac:dyDescent="0.25">
      <c r="A74" s="108"/>
      <c r="B74" s="110"/>
      <c r="C74" s="112"/>
      <c r="D74" s="114"/>
      <c r="E74" s="110"/>
      <c r="F74" s="110"/>
      <c r="G74" s="13" t="s">
        <v>18</v>
      </c>
      <c r="H74" s="14"/>
      <c r="I74" s="23"/>
      <c r="J74" s="23">
        <v>7000</v>
      </c>
      <c r="K74" s="38">
        <f t="shared" si="10"/>
        <v>7000</v>
      </c>
      <c r="L74" s="13"/>
      <c r="M74" s="13"/>
      <c r="N74" s="13"/>
      <c r="O74" s="13">
        <v>7000</v>
      </c>
      <c r="P74" s="13"/>
      <c r="Q74" s="13"/>
      <c r="R74" s="13"/>
      <c r="S74" s="13"/>
      <c r="T74" s="13"/>
      <c r="U74" s="13"/>
      <c r="V74" s="13"/>
      <c r="W74" s="13"/>
      <c r="X74" s="13"/>
      <c r="Y74" s="23"/>
      <c r="Z74" s="34"/>
    </row>
    <row r="75" spans="1:26" s="69" customFormat="1" ht="30.75" customHeight="1" x14ac:dyDescent="0.25">
      <c r="A75" s="115" t="s">
        <v>89</v>
      </c>
      <c r="B75" s="117">
        <v>300</v>
      </c>
      <c r="C75" s="119" t="s">
        <v>70</v>
      </c>
      <c r="D75" s="121">
        <v>3010060140</v>
      </c>
      <c r="E75" s="117">
        <v>611</v>
      </c>
      <c r="F75" s="117">
        <v>241</v>
      </c>
      <c r="G75" s="13" t="s">
        <v>17</v>
      </c>
      <c r="H75" s="39">
        <f>SUM(H77+H79)</f>
        <v>2418657.2400000002</v>
      </c>
      <c r="I75" s="39">
        <f t="shared" ref="I75:Y76" si="15">SUM(I77+I79)</f>
        <v>0</v>
      </c>
      <c r="J75" s="39">
        <f t="shared" si="15"/>
        <v>0</v>
      </c>
      <c r="K75" s="39">
        <f t="shared" si="15"/>
        <v>2418657.2400000002</v>
      </c>
      <c r="L75" s="39">
        <f t="shared" si="15"/>
        <v>1837407.85</v>
      </c>
      <c r="M75" s="39">
        <f t="shared" si="15"/>
        <v>0</v>
      </c>
      <c r="N75" s="39">
        <f t="shared" si="15"/>
        <v>539031.39</v>
      </c>
      <c r="O75" s="39">
        <f t="shared" si="15"/>
        <v>10000</v>
      </c>
      <c r="P75" s="39">
        <f t="shared" si="15"/>
        <v>0</v>
      </c>
      <c r="Q75" s="39">
        <f t="shared" si="15"/>
        <v>0</v>
      </c>
      <c r="R75" s="39">
        <f t="shared" si="15"/>
        <v>0</v>
      </c>
      <c r="S75" s="39">
        <f t="shared" si="15"/>
        <v>0</v>
      </c>
      <c r="T75" s="39">
        <f t="shared" si="15"/>
        <v>0</v>
      </c>
      <c r="U75" s="39">
        <f t="shared" si="15"/>
        <v>0</v>
      </c>
      <c r="V75" s="39">
        <f t="shared" si="15"/>
        <v>0</v>
      </c>
      <c r="W75" s="39">
        <f t="shared" si="15"/>
        <v>0</v>
      </c>
      <c r="X75" s="39">
        <f t="shared" si="15"/>
        <v>32218</v>
      </c>
      <c r="Y75" s="39">
        <f t="shared" si="15"/>
        <v>0</v>
      </c>
    </row>
    <row r="76" spans="1:26" s="69" customFormat="1" ht="95.25" customHeight="1" x14ac:dyDescent="0.25">
      <c r="A76" s="116"/>
      <c r="B76" s="118"/>
      <c r="C76" s="120"/>
      <c r="D76" s="122"/>
      <c r="E76" s="118"/>
      <c r="F76" s="118"/>
      <c r="G76" s="13" t="s">
        <v>18</v>
      </c>
      <c r="H76" s="39">
        <f>SUM(H78+H80)</f>
        <v>0</v>
      </c>
      <c r="I76" s="39">
        <f t="shared" si="15"/>
        <v>0</v>
      </c>
      <c r="J76" s="39">
        <f t="shared" si="15"/>
        <v>711646.61</v>
      </c>
      <c r="K76" s="39">
        <f t="shared" si="15"/>
        <v>678923.52</v>
      </c>
      <c r="L76" s="39">
        <f t="shared" si="15"/>
        <v>521446.64</v>
      </c>
      <c r="M76" s="39">
        <f t="shared" si="15"/>
        <v>0</v>
      </c>
      <c r="N76" s="39">
        <f t="shared" si="15"/>
        <v>157476.88</v>
      </c>
      <c r="O76" s="39">
        <f t="shared" si="15"/>
        <v>0</v>
      </c>
      <c r="P76" s="39">
        <f t="shared" si="15"/>
        <v>0</v>
      </c>
      <c r="Q76" s="39">
        <f t="shared" si="15"/>
        <v>0</v>
      </c>
      <c r="R76" s="39">
        <f t="shared" si="15"/>
        <v>0</v>
      </c>
      <c r="S76" s="39">
        <f t="shared" si="15"/>
        <v>0</v>
      </c>
      <c r="T76" s="39">
        <f t="shared" si="15"/>
        <v>0</v>
      </c>
      <c r="U76" s="39">
        <f t="shared" si="15"/>
        <v>0</v>
      </c>
      <c r="V76" s="39">
        <f t="shared" si="15"/>
        <v>0</v>
      </c>
      <c r="W76" s="39">
        <f t="shared" si="15"/>
        <v>0</v>
      </c>
      <c r="X76" s="39">
        <f t="shared" si="15"/>
        <v>0</v>
      </c>
      <c r="Y76" s="39">
        <f t="shared" si="15"/>
        <v>32723.089999999967</v>
      </c>
    </row>
    <row r="77" spans="1:26" ht="12.75" customHeight="1" x14ac:dyDescent="0.25">
      <c r="A77" s="107" t="s">
        <v>46</v>
      </c>
      <c r="B77" s="109">
        <v>300</v>
      </c>
      <c r="C77" s="111" t="s">
        <v>70</v>
      </c>
      <c r="D77" s="111" t="s">
        <v>90</v>
      </c>
      <c r="E77" s="111" t="s">
        <v>45</v>
      </c>
      <c r="F77" s="111"/>
      <c r="G77" s="13" t="s">
        <v>17</v>
      </c>
      <c r="H77" s="14">
        <v>2376439.2400000002</v>
      </c>
      <c r="I77" s="23"/>
      <c r="J77" s="23"/>
      <c r="K77" s="38">
        <f t="shared" ref="K77:K80" si="16">SUM(L77:X77)</f>
        <v>2376439.2400000002</v>
      </c>
      <c r="L77" s="13">
        <v>1837407.85</v>
      </c>
      <c r="M77" s="13"/>
      <c r="N77" s="13">
        <v>539031.39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</row>
    <row r="78" spans="1:26" ht="13.5" customHeight="1" x14ac:dyDescent="0.25">
      <c r="A78" s="108"/>
      <c r="B78" s="110"/>
      <c r="C78" s="112"/>
      <c r="D78" s="112"/>
      <c r="E78" s="112"/>
      <c r="F78" s="112"/>
      <c r="G78" s="13" t="s">
        <v>18</v>
      </c>
      <c r="H78" s="14"/>
      <c r="I78" s="23"/>
      <c r="J78" s="23">
        <v>708646.61</v>
      </c>
      <c r="K78" s="38">
        <f t="shared" si="16"/>
        <v>678923.52</v>
      </c>
      <c r="L78" s="13">
        <v>521446.64</v>
      </c>
      <c r="M78" s="13"/>
      <c r="N78" s="13">
        <v>157476.88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23">
        <f>I78+J78-K78</f>
        <v>29723.089999999967</v>
      </c>
      <c r="Z78" s="34"/>
    </row>
    <row r="79" spans="1:26" ht="17.25" customHeight="1" x14ac:dyDescent="0.25">
      <c r="A79" s="107" t="s">
        <v>48</v>
      </c>
      <c r="B79" s="109">
        <v>300</v>
      </c>
      <c r="C79" s="111" t="s">
        <v>70</v>
      </c>
      <c r="D79" s="113" t="s">
        <v>90</v>
      </c>
      <c r="E79" s="109">
        <v>611</v>
      </c>
      <c r="F79" s="109"/>
      <c r="G79" s="13" t="s">
        <v>17</v>
      </c>
      <c r="H79" s="14">
        <v>42218</v>
      </c>
      <c r="I79" s="23"/>
      <c r="J79" s="23"/>
      <c r="K79" s="38">
        <f t="shared" si="16"/>
        <v>42218</v>
      </c>
      <c r="L79" s="13"/>
      <c r="M79" s="13"/>
      <c r="N79" s="13"/>
      <c r="O79" s="13">
        <v>10000</v>
      </c>
      <c r="P79" s="13"/>
      <c r="Q79" s="13"/>
      <c r="R79" s="13"/>
      <c r="S79" s="13"/>
      <c r="T79" s="13"/>
      <c r="U79" s="13"/>
      <c r="V79" s="13"/>
      <c r="W79" s="13"/>
      <c r="X79" s="13">
        <v>32218</v>
      </c>
      <c r="Y79" s="14"/>
      <c r="Z79" s="34"/>
    </row>
    <row r="80" spans="1:26" ht="17.25" customHeight="1" x14ac:dyDescent="0.25">
      <c r="A80" s="108"/>
      <c r="B80" s="110"/>
      <c r="C80" s="112"/>
      <c r="D80" s="114"/>
      <c r="E80" s="110"/>
      <c r="F80" s="110"/>
      <c r="G80" s="13" t="s">
        <v>18</v>
      </c>
      <c r="H80" s="14"/>
      <c r="I80" s="23"/>
      <c r="J80" s="23">
        <v>3000</v>
      </c>
      <c r="K80" s="38">
        <f t="shared" si="16"/>
        <v>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>
        <f t="shared" ref="Y80" si="17">I80+J80-K80</f>
        <v>3000</v>
      </c>
      <c r="Z80" s="34"/>
    </row>
    <row r="81" spans="1:25" ht="20.25" customHeight="1" x14ac:dyDescent="0.25">
      <c r="A81" s="74" t="s">
        <v>52</v>
      </c>
      <c r="B81" s="74"/>
      <c r="C81" s="75"/>
      <c r="D81" s="75"/>
      <c r="E81" s="75"/>
      <c r="F81" s="75"/>
      <c r="G81" s="13"/>
      <c r="H81" s="14"/>
      <c r="I81" s="23"/>
      <c r="J81" s="23"/>
      <c r="K81" s="38">
        <f t="shared" si="10"/>
        <v>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>
        <f>I81+J81-K81</f>
        <v>0</v>
      </c>
    </row>
    <row r="82" spans="1:25" ht="35.25" customHeight="1" x14ac:dyDescent="0.25">
      <c r="A82" s="104" t="s">
        <v>53</v>
      </c>
      <c r="B82" s="105"/>
      <c r="C82" s="105"/>
      <c r="D82" s="106"/>
      <c r="E82" s="105"/>
      <c r="F82" s="105"/>
      <c r="G82" s="46" t="s">
        <v>17</v>
      </c>
      <c r="H82" s="38">
        <v>1350000</v>
      </c>
      <c r="I82" s="38">
        <v>49785.97</v>
      </c>
      <c r="J82" s="38"/>
      <c r="K82" s="38">
        <f>SUM(L82:X82)</f>
        <v>1399785.97</v>
      </c>
      <c r="L82" s="38"/>
      <c r="M82" s="38"/>
      <c r="N82" s="38"/>
      <c r="O82" s="38"/>
      <c r="P82" s="38"/>
      <c r="Q82" s="38"/>
      <c r="R82" s="38"/>
      <c r="S82" s="38"/>
      <c r="T82" s="53">
        <v>390986.38</v>
      </c>
      <c r="U82" s="38"/>
      <c r="V82" s="38">
        <v>1900</v>
      </c>
      <c r="W82" s="47"/>
      <c r="X82" s="47">
        <v>1006899.59</v>
      </c>
      <c r="Y82" s="38"/>
    </row>
    <row r="83" spans="1:25" ht="27.75" customHeight="1" x14ac:dyDescent="0.25">
      <c r="A83" s="104"/>
      <c r="B83" s="105"/>
      <c r="C83" s="105"/>
      <c r="D83" s="106"/>
      <c r="E83" s="105"/>
      <c r="F83" s="105"/>
      <c r="G83" s="46" t="s">
        <v>18</v>
      </c>
      <c r="H83" s="38"/>
      <c r="I83" s="38">
        <v>49785.97</v>
      </c>
      <c r="J83" s="38">
        <v>307329.5</v>
      </c>
      <c r="K83" s="38">
        <f>SUM(L83:X83)</f>
        <v>329796.54000000004</v>
      </c>
      <c r="L83" s="38"/>
      <c r="M83" s="38"/>
      <c r="N83" s="38"/>
      <c r="O83" s="38"/>
      <c r="P83" s="38"/>
      <c r="Q83" s="38"/>
      <c r="R83" s="38"/>
      <c r="S83" s="38"/>
      <c r="T83" s="38">
        <v>64367.199999999997</v>
      </c>
      <c r="U83" s="38"/>
      <c r="V83" s="38">
        <v>177.64</v>
      </c>
      <c r="W83" s="38"/>
      <c r="X83" s="38">
        <v>265251.7</v>
      </c>
      <c r="Y83" s="38">
        <f>I83+J83-K83</f>
        <v>27318.929999999935</v>
      </c>
    </row>
    <row r="84" spans="1:25" x14ac:dyDescent="0.25">
      <c r="A84" s="24"/>
      <c r="B84" s="24"/>
      <c r="C84" s="24"/>
      <c r="D84" s="24"/>
      <c r="E84" s="24"/>
      <c r="F84" s="25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4"/>
      <c r="B85" s="24" t="s">
        <v>54</v>
      </c>
      <c r="C85" s="24"/>
      <c r="D85" s="24"/>
      <c r="E85" s="28"/>
      <c r="F85" s="29"/>
      <c r="G85" s="30"/>
      <c r="H85" s="30"/>
      <c r="I85" s="31"/>
      <c r="J85" s="26"/>
      <c r="K85" s="30" t="s">
        <v>57</v>
      </c>
      <c r="L85" s="30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4"/>
      <c r="B86" s="24"/>
      <c r="C86" s="24"/>
      <c r="D86" s="24"/>
      <c r="E86" s="24"/>
      <c r="F86" s="25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4" t="s">
        <v>55</v>
      </c>
      <c r="B87" s="24" t="s">
        <v>56</v>
      </c>
      <c r="C87" s="24"/>
      <c r="D87" s="24"/>
      <c r="E87" s="28"/>
      <c r="F87" s="29"/>
      <c r="G87" s="30"/>
      <c r="H87" s="30"/>
      <c r="I87" s="31"/>
      <c r="J87" s="26"/>
      <c r="K87" s="32" t="s">
        <v>58</v>
      </c>
      <c r="L87" s="30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4"/>
      <c r="B88" s="24"/>
      <c r="C88" s="24"/>
      <c r="D88" s="24"/>
      <c r="E88" s="24"/>
      <c r="F88" s="25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222">
    <mergeCell ref="A82:A83"/>
    <mergeCell ref="B82:B83"/>
    <mergeCell ref="C82:C83"/>
    <mergeCell ref="D82:D83"/>
    <mergeCell ref="E82:E83"/>
    <mergeCell ref="F82:F83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F51:F52"/>
    <mergeCell ref="A53:A54"/>
    <mergeCell ref="B53:B54"/>
    <mergeCell ref="C53:C54"/>
    <mergeCell ref="D53:D54"/>
    <mergeCell ref="E53:E54"/>
    <mergeCell ref="F53:F54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43:F44"/>
    <mergeCell ref="A45:A48"/>
    <mergeCell ref="B45:B46"/>
    <mergeCell ref="C45:C46"/>
    <mergeCell ref="B47:B48"/>
    <mergeCell ref="C47:C48"/>
    <mergeCell ref="F47:F48"/>
    <mergeCell ref="A41:A44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E33:E34"/>
    <mergeCell ref="F33:F34"/>
    <mergeCell ref="A35:A36"/>
    <mergeCell ref="B35:B36"/>
    <mergeCell ref="C35:C36"/>
    <mergeCell ref="D35:D36"/>
    <mergeCell ref="E35:E36"/>
    <mergeCell ref="F35:F36"/>
    <mergeCell ref="F29:F30"/>
    <mergeCell ref="A31:A34"/>
    <mergeCell ref="B31:B32"/>
    <mergeCell ref="C31:C32"/>
    <mergeCell ref="D31:D32"/>
    <mergeCell ref="E31:E32"/>
    <mergeCell ref="F31:F32"/>
    <mergeCell ref="B33:B34"/>
    <mergeCell ref="C33:C34"/>
    <mergeCell ref="D33:D34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A25:A26"/>
    <mergeCell ref="B25:B26"/>
    <mergeCell ref="C25:C26"/>
    <mergeCell ref="D25:D26"/>
    <mergeCell ref="E25:E26"/>
    <mergeCell ref="F25:F26"/>
    <mergeCell ref="E21:E22"/>
    <mergeCell ref="F21:F22"/>
    <mergeCell ref="A23:A24"/>
    <mergeCell ref="B23:B24"/>
    <mergeCell ref="C23:C24"/>
    <mergeCell ref="D23:D24"/>
    <mergeCell ref="E23:E24"/>
    <mergeCell ref="F23:F24"/>
    <mergeCell ref="F17:F18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  <mergeCell ref="D9:D10"/>
    <mergeCell ref="E9:E10"/>
    <mergeCell ref="F9:F10"/>
    <mergeCell ref="L5:X5"/>
    <mergeCell ref="Y5:Y6"/>
    <mergeCell ref="A7:A8"/>
    <mergeCell ref="B7:B8"/>
    <mergeCell ref="C7:C8"/>
    <mergeCell ref="D7:D8"/>
    <mergeCell ref="E7:E8"/>
    <mergeCell ref="F7:F8"/>
    <mergeCell ref="A1:Y1"/>
    <mergeCell ref="A2:Y2"/>
    <mergeCell ref="A3:Y3"/>
    <mergeCell ref="A5:A6"/>
    <mergeCell ref="B5:E5"/>
    <mergeCell ref="F5:F6"/>
    <mergeCell ref="H5:H6"/>
    <mergeCell ref="I5:I6"/>
    <mergeCell ref="J5:J6"/>
    <mergeCell ref="K5:K6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0" max="25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A58" zoomScaleNormal="100" workbookViewId="0">
      <selection activeCell="Y72" sqref="Y72"/>
    </sheetView>
  </sheetViews>
  <sheetFormatPr defaultRowHeight="15" x14ac:dyDescent="0.25"/>
  <cols>
    <col min="1" max="1" width="47.28515625" customWidth="1"/>
    <col min="2" max="2" width="4.140625" customWidth="1"/>
    <col min="3" max="3" width="5.85546875" customWidth="1"/>
    <col min="4" max="4" width="10.140625" customWidth="1"/>
    <col min="5" max="5" width="6.85546875" customWidth="1"/>
    <col min="6" max="6" width="7.7109375" style="33" customWidth="1"/>
    <col min="7" max="7" width="4.28515625" style="34" customWidth="1"/>
    <col min="8" max="8" width="15" style="34" customWidth="1"/>
    <col min="9" max="9" width="15.42578125" style="34" customWidth="1"/>
    <col min="10" max="10" width="14.28515625" style="34" customWidth="1"/>
    <col min="11" max="11" width="12" style="34" customWidth="1"/>
    <col min="12" max="12" width="11.28515625" style="34" customWidth="1"/>
    <col min="13" max="13" width="9.85546875" style="34" customWidth="1"/>
    <col min="14" max="14" width="10.85546875" style="34" customWidth="1"/>
    <col min="15" max="15" width="12.140625" style="34" bestFit="1" customWidth="1"/>
    <col min="16" max="17" width="9.140625" style="34"/>
    <col min="18" max="18" width="4.28515625" style="34" customWidth="1"/>
    <col min="19" max="19" width="13.28515625" style="34" customWidth="1"/>
    <col min="20" max="20" width="16.42578125" style="34" customWidth="1"/>
    <col min="21" max="21" width="10.28515625" style="34" customWidth="1"/>
    <col min="22" max="22" width="12.5703125" style="34" customWidth="1"/>
    <col min="23" max="23" width="13.42578125" style="34" customWidth="1"/>
    <col min="24" max="24" width="17.42578125" style="34" customWidth="1"/>
    <col min="25" max="25" width="9.140625" style="34"/>
    <col min="26" max="26" width="12.28515625" bestFit="1" customWidth="1"/>
  </cols>
  <sheetData>
    <row r="1" spans="1:2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x14ac:dyDescent="0.25">
      <c r="A3" s="149" t="s">
        <v>69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2</v>
      </c>
    </row>
    <row r="5" spans="1:25" x14ac:dyDescent="0.25">
      <c r="A5" s="150" t="s">
        <v>3</v>
      </c>
      <c r="B5" s="151" t="s">
        <v>4</v>
      </c>
      <c r="C5" s="152"/>
      <c r="D5" s="152"/>
      <c r="E5" s="153"/>
      <c r="F5" s="154" t="s">
        <v>5</v>
      </c>
      <c r="G5" s="6"/>
      <c r="H5" s="156" t="s">
        <v>6</v>
      </c>
      <c r="I5" s="156" t="s">
        <v>7</v>
      </c>
      <c r="J5" s="156" t="s">
        <v>8</v>
      </c>
      <c r="K5" s="159" t="s">
        <v>9</v>
      </c>
      <c r="L5" s="147" t="s">
        <v>10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11</v>
      </c>
    </row>
    <row r="6" spans="1:25" ht="30" customHeight="1" x14ac:dyDescent="0.25">
      <c r="A6" s="150"/>
      <c r="B6" s="64" t="s">
        <v>12</v>
      </c>
      <c r="C6" s="64" t="s">
        <v>13</v>
      </c>
      <c r="D6" s="64" t="s">
        <v>14</v>
      </c>
      <c r="E6" s="64" t="s">
        <v>15</v>
      </c>
      <c r="F6" s="155"/>
      <c r="G6" s="7"/>
      <c r="H6" s="157"/>
      <c r="I6" s="158"/>
      <c r="J6" s="157"/>
      <c r="K6" s="159"/>
      <c r="L6" s="8">
        <v>211</v>
      </c>
      <c r="M6" s="9">
        <v>212</v>
      </c>
      <c r="N6" s="9">
        <v>213</v>
      </c>
      <c r="O6" s="9">
        <v>221</v>
      </c>
      <c r="P6" s="9">
        <v>222</v>
      </c>
      <c r="Q6" s="9">
        <v>223</v>
      </c>
      <c r="R6" s="9">
        <v>224</v>
      </c>
      <c r="S6" s="9">
        <v>225</v>
      </c>
      <c r="T6" s="9">
        <v>226</v>
      </c>
      <c r="U6" s="9">
        <v>262</v>
      </c>
      <c r="V6" s="9">
        <v>290</v>
      </c>
      <c r="W6" s="9">
        <v>310</v>
      </c>
      <c r="X6" s="9">
        <v>340</v>
      </c>
      <c r="Y6" s="148"/>
    </row>
    <row r="7" spans="1:25" x14ac:dyDescent="0.25">
      <c r="A7" s="143" t="s">
        <v>16</v>
      </c>
      <c r="B7" s="143"/>
      <c r="C7" s="145"/>
      <c r="D7" s="145"/>
      <c r="E7" s="145"/>
      <c r="F7" s="145"/>
      <c r="G7" s="10" t="s">
        <v>17</v>
      </c>
      <c r="H7" s="10">
        <f t="shared" ref="H7:Y7" si="0">H12+H53</f>
        <v>26703703.529999997</v>
      </c>
      <c r="I7" s="10">
        <f t="shared" si="0"/>
        <v>4162505.97</v>
      </c>
      <c r="J7" s="10">
        <f t="shared" si="0"/>
        <v>0</v>
      </c>
      <c r="K7" s="10">
        <f t="shared" si="0"/>
        <v>30866209.499999996</v>
      </c>
      <c r="L7" s="10">
        <f t="shared" si="0"/>
        <v>13429272.25</v>
      </c>
      <c r="M7" s="10">
        <f t="shared" si="0"/>
        <v>24000</v>
      </c>
      <c r="N7" s="10">
        <f t="shared" si="0"/>
        <v>4055642.7600000002</v>
      </c>
      <c r="O7" s="10">
        <f t="shared" si="0"/>
        <v>80874</v>
      </c>
      <c r="P7" s="10">
        <f t="shared" si="0"/>
        <v>14400</v>
      </c>
      <c r="Q7" s="10">
        <f t="shared" si="0"/>
        <v>1661896</v>
      </c>
      <c r="R7" s="10">
        <f t="shared" si="0"/>
        <v>0</v>
      </c>
      <c r="S7" s="10">
        <f t="shared" si="0"/>
        <v>589959</v>
      </c>
      <c r="T7" s="10">
        <f t="shared" si="0"/>
        <v>8591860.9000000004</v>
      </c>
      <c r="U7" s="10">
        <f t="shared" si="0"/>
        <v>0</v>
      </c>
      <c r="V7" s="10">
        <f t="shared" si="0"/>
        <v>37900</v>
      </c>
      <c r="W7" s="10">
        <f t="shared" si="0"/>
        <v>180200</v>
      </c>
      <c r="X7" s="10">
        <f t="shared" si="0"/>
        <v>2200204.59</v>
      </c>
      <c r="Y7" s="10">
        <f t="shared" si="0"/>
        <v>0</v>
      </c>
    </row>
    <row r="8" spans="1:25" x14ac:dyDescent="0.25">
      <c r="A8" s="144"/>
      <c r="B8" s="144"/>
      <c r="C8" s="146"/>
      <c r="D8" s="146"/>
      <c r="E8" s="146"/>
      <c r="F8" s="146"/>
      <c r="G8" s="10" t="s">
        <v>18</v>
      </c>
      <c r="H8" s="10">
        <f t="shared" ref="H8:Y8" si="1">H13+H54</f>
        <v>0</v>
      </c>
      <c r="I8" s="10">
        <f t="shared" si="1"/>
        <v>4162505.97</v>
      </c>
      <c r="J8" s="10">
        <f t="shared" si="1"/>
        <v>5175144.24</v>
      </c>
      <c r="K8" s="10">
        <f t="shared" si="1"/>
        <v>4622671.12</v>
      </c>
      <c r="L8" s="10">
        <f t="shared" si="1"/>
        <v>2722298.09</v>
      </c>
      <c r="M8" s="10">
        <f t="shared" si="1"/>
        <v>0</v>
      </c>
      <c r="N8" s="10">
        <f t="shared" si="1"/>
        <v>669668.80000000005</v>
      </c>
      <c r="O8" s="10">
        <f t="shared" si="1"/>
        <v>12585.52</v>
      </c>
      <c r="P8" s="10">
        <f t="shared" si="1"/>
        <v>0</v>
      </c>
      <c r="Q8" s="10">
        <f t="shared" si="1"/>
        <v>396652.27999999997</v>
      </c>
      <c r="R8" s="10">
        <f t="shared" si="1"/>
        <v>0</v>
      </c>
      <c r="S8" s="10">
        <f t="shared" si="1"/>
        <v>75925.56</v>
      </c>
      <c r="T8" s="10">
        <f t="shared" si="1"/>
        <v>254427.33</v>
      </c>
      <c r="U8" s="10">
        <f t="shared" si="1"/>
        <v>0</v>
      </c>
      <c r="V8" s="10">
        <f t="shared" si="1"/>
        <v>4669.2000000000007</v>
      </c>
      <c r="W8" s="10">
        <f t="shared" si="1"/>
        <v>0</v>
      </c>
      <c r="X8" s="10">
        <f t="shared" si="1"/>
        <v>486444.33999999997</v>
      </c>
      <c r="Y8" s="10">
        <f t="shared" si="1"/>
        <v>4714979.0900000008</v>
      </c>
    </row>
    <row r="9" spans="1:25" ht="24.75" customHeight="1" x14ac:dyDescent="0.25">
      <c r="A9" s="141" t="s">
        <v>19</v>
      </c>
      <c r="B9" s="143"/>
      <c r="C9" s="145"/>
      <c r="D9" s="145"/>
      <c r="E9" s="145"/>
      <c r="F9" s="145"/>
      <c r="G9" s="10" t="s">
        <v>17</v>
      </c>
      <c r="H9" s="10">
        <f t="shared" ref="H9:Y9" si="2">H12+H55</f>
        <v>25353703.529999997</v>
      </c>
      <c r="I9" s="10">
        <f t="shared" si="2"/>
        <v>4112720</v>
      </c>
      <c r="J9" s="10">
        <f t="shared" si="2"/>
        <v>0</v>
      </c>
      <c r="K9" s="10">
        <f t="shared" si="2"/>
        <v>29466423.529999997</v>
      </c>
      <c r="L9" s="10">
        <f t="shared" si="2"/>
        <v>13429272.25</v>
      </c>
      <c r="M9" s="10">
        <f t="shared" si="2"/>
        <v>24000</v>
      </c>
      <c r="N9" s="10">
        <f t="shared" si="2"/>
        <v>4055642.7600000002</v>
      </c>
      <c r="O9" s="10">
        <f t="shared" si="2"/>
        <v>80874</v>
      </c>
      <c r="P9" s="10">
        <f t="shared" si="2"/>
        <v>14400</v>
      </c>
      <c r="Q9" s="10">
        <f t="shared" si="2"/>
        <v>1661896</v>
      </c>
      <c r="R9" s="10">
        <f t="shared" si="2"/>
        <v>0</v>
      </c>
      <c r="S9" s="10">
        <f t="shared" si="2"/>
        <v>589959</v>
      </c>
      <c r="T9" s="10">
        <f t="shared" si="2"/>
        <v>8200874.5199999996</v>
      </c>
      <c r="U9" s="10">
        <f t="shared" si="2"/>
        <v>0</v>
      </c>
      <c r="V9" s="10">
        <f t="shared" si="2"/>
        <v>36000</v>
      </c>
      <c r="W9" s="10">
        <f t="shared" si="2"/>
        <v>180200</v>
      </c>
      <c r="X9" s="10">
        <f t="shared" si="2"/>
        <v>1193305</v>
      </c>
      <c r="Y9" s="10">
        <f t="shared" si="2"/>
        <v>0</v>
      </c>
    </row>
    <row r="10" spans="1:25" ht="24.75" customHeight="1" x14ac:dyDescent="0.25">
      <c r="A10" s="142"/>
      <c r="B10" s="144"/>
      <c r="C10" s="146"/>
      <c r="D10" s="146"/>
      <c r="E10" s="146"/>
      <c r="F10" s="146"/>
      <c r="G10" s="10" t="s">
        <v>18</v>
      </c>
      <c r="H10" s="10">
        <f t="shared" ref="H10:Y10" si="3">H13+H56</f>
        <v>0</v>
      </c>
      <c r="I10" s="10">
        <f t="shared" si="3"/>
        <v>4112720</v>
      </c>
      <c r="J10" s="10">
        <f t="shared" si="3"/>
        <v>4938273.1400000006</v>
      </c>
      <c r="K10" s="10">
        <f t="shared" si="3"/>
        <v>4388155.5199999996</v>
      </c>
      <c r="L10" s="10">
        <f t="shared" si="3"/>
        <v>2722298.09</v>
      </c>
      <c r="M10" s="10">
        <f t="shared" si="3"/>
        <v>0</v>
      </c>
      <c r="N10" s="10">
        <f t="shared" si="3"/>
        <v>669668.80000000005</v>
      </c>
      <c r="O10" s="10">
        <f t="shared" si="3"/>
        <v>12585.52</v>
      </c>
      <c r="P10" s="10">
        <f t="shared" si="3"/>
        <v>0</v>
      </c>
      <c r="Q10" s="10">
        <f t="shared" si="3"/>
        <v>396652.27999999997</v>
      </c>
      <c r="R10" s="10">
        <f t="shared" si="3"/>
        <v>0</v>
      </c>
      <c r="S10" s="10">
        <f t="shared" si="3"/>
        <v>75925.56</v>
      </c>
      <c r="T10" s="10">
        <f t="shared" si="3"/>
        <v>190060.13</v>
      </c>
      <c r="U10" s="10">
        <f t="shared" si="3"/>
        <v>0</v>
      </c>
      <c r="V10" s="10">
        <f t="shared" si="3"/>
        <v>4509.1400000000003</v>
      </c>
      <c r="W10" s="10">
        <f t="shared" si="3"/>
        <v>0</v>
      </c>
      <c r="X10" s="10">
        <f t="shared" si="3"/>
        <v>316456</v>
      </c>
      <c r="Y10" s="10">
        <f t="shared" si="3"/>
        <v>4662837.62</v>
      </c>
    </row>
    <row r="11" spans="1:25" x14ac:dyDescent="0.25">
      <c r="A11" s="11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41" customFormat="1" ht="28.5" customHeight="1" x14ac:dyDescent="0.25">
      <c r="A12" s="126" t="s">
        <v>102</v>
      </c>
      <c r="B12" s="126"/>
      <c r="C12" s="130"/>
      <c r="D12" s="130"/>
      <c r="E12" s="130"/>
      <c r="F12" s="130"/>
      <c r="G12" s="40" t="s">
        <v>17</v>
      </c>
      <c r="H12" s="38">
        <f>SUM(H15+H17+H19+H21+H23+H25+H27+H29+H31+H33+H35+H37+H39+H41+H43+H45+H47+H49+H51)</f>
        <v>5667117.5199999996</v>
      </c>
      <c r="I12" s="38">
        <f t="shared" ref="I12:Y12" si="4">SUM(I15+I17+I19+I21+I23+I25+I27+I29+I31+I33+I35+I37+I39+I41+I43+I45+I47+I49+I51)</f>
        <v>4112720</v>
      </c>
      <c r="J12" s="38">
        <f t="shared" si="4"/>
        <v>0</v>
      </c>
      <c r="K12" s="38">
        <f t="shared" si="4"/>
        <v>9779837.5199999996</v>
      </c>
      <c r="L12" s="38">
        <f t="shared" si="4"/>
        <v>0</v>
      </c>
      <c r="M12" s="38">
        <f t="shared" si="4"/>
        <v>0</v>
      </c>
      <c r="N12" s="38">
        <f t="shared" si="4"/>
        <v>0</v>
      </c>
      <c r="O12" s="38">
        <f t="shared" si="4"/>
        <v>35200</v>
      </c>
      <c r="P12" s="38">
        <f t="shared" si="4"/>
        <v>0</v>
      </c>
      <c r="Q12" s="38">
        <f t="shared" si="4"/>
        <v>0</v>
      </c>
      <c r="R12" s="38">
        <f t="shared" si="4"/>
        <v>0</v>
      </c>
      <c r="S12" s="38">
        <f t="shared" si="4"/>
        <v>507275</v>
      </c>
      <c r="T12" s="38">
        <f t="shared" si="4"/>
        <v>8027361.5199999996</v>
      </c>
      <c r="U12" s="38">
        <f t="shared" si="4"/>
        <v>0</v>
      </c>
      <c r="V12" s="38">
        <f t="shared" si="4"/>
        <v>36000</v>
      </c>
      <c r="W12" s="38">
        <f t="shared" si="4"/>
        <v>99800</v>
      </c>
      <c r="X12" s="38">
        <f t="shared" si="4"/>
        <v>1074201</v>
      </c>
      <c r="Y12" s="38">
        <f t="shared" si="4"/>
        <v>0</v>
      </c>
    </row>
    <row r="13" spans="1:25" s="41" customFormat="1" ht="30.75" customHeight="1" x14ac:dyDescent="0.25">
      <c r="A13" s="127"/>
      <c r="B13" s="127"/>
      <c r="C13" s="131"/>
      <c r="D13" s="131"/>
      <c r="E13" s="131"/>
      <c r="F13" s="131"/>
      <c r="G13" s="42" t="s">
        <v>18</v>
      </c>
      <c r="H13" s="43">
        <f t="shared" ref="H13:Y13" si="5">H16+H20+H24+H26+H28+H32+H36+H38+H40+H42+H46+H50</f>
        <v>0</v>
      </c>
      <c r="I13" s="43">
        <f t="shared" si="5"/>
        <v>4112720</v>
      </c>
      <c r="J13" s="43">
        <f t="shared" si="5"/>
        <v>639879.19999999995</v>
      </c>
      <c r="K13" s="43">
        <f t="shared" si="5"/>
        <v>508641.33999999997</v>
      </c>
      <c r="L13" s="43">
        <f t="shared" si="5"/>
        <v>0</v>
      </c>
      <c r="M13" s="43">
        <f t="shared" si="5"/>
        <v>0</v>
      </c>
      <c r="N13" s="43">
        <f t="shared" si="5"/>
        <v>0</v>
      </c>
      <c r="O13" s="43">
        <f t="shared" si="5"/>
        <v>1605</v>
      </c>
      <c r="P13" s="43">
        <f t="shared" si="5"/>
        <v>0</v>
      </c>
      <c r="Q13" s="43">
        <f t="shared" si="5"/>
        <v>0</v>
      </c>
      <c r="R13" s="43">
        <f t="shared" si="5"/>
        <v>0</v>
      </c>
      <c r="S13" s="43">
        <f t="shared" si="5"/>
        <v>50654.9</v>
      </c>
      <c r="T13" s="43">
        <f t="shared" si="5"/>
        <v>142864.29999999999</v>
      </c>
      <c r="U13" s="43">
        <f t="shared" si="5"/>
        <v>0</v>
      </c>
      <c r="V13" s="43">
        <f t="shared" si="5"/>
        <v>4509.1400000000003</v>
      </c>
      <c r="W13" s="43">
        <f t="shared" si="5"/>
        <v>0</v>
      </c>
      <c r="X13" s="43">
        <f t="shared" si="5"/>
        <v>309008</v>
      </c>
      <c r="Y13" s="43">
        <f t="shared" si="5"/>
        <v>4243957.8600000003</v>
      </c>
    </row>
    <row r="14" spans="1:25" ht="17.25" customHeight="1" x14ac:dyDescent="0.25">
      <c r="A14" s="15" t="s">
        <v>10</v>
      </c>
      <c r="B14" s="62"/>
      <c r="C14" s="63"/>
      <c r="D14" s="63"/>
      <c r="E14" s="63"/>
      <c r="F14" s="63"/>
      <c r="G14" s="16"/>
      <c r="H14" s="17"/>
      <c r="I14" s="17"/>
      <c r="J14" s="17"/>
      <c r="K14" s="43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4"/>
    </row>
    <row r="15" spans="1:25" s="20" customFormat="1" ht="18.75" customHeight="1" x14ac:dyDescent="0.25">
      <c r="A15" s="94" t="s">
        <v>101</v>
      </c>
      <c r="B15" s="140">
        <v>300</v>
      </c>
      <c r="C15" s="94" t="s">
        <v>22</v>
      </c>
      <c r="D15" s="98" t="s">
        <v>72</v>
      </c>
      <c r="E15" s="100" t="s">
        <v>73</v>
      </c>
      <c r="F15" s="138" t="s">
        <v>25</v>
      </c>
      <c r="G15" s="13" t="s">
        <v>17</v>
      </c>
      <c r="H15" s="23">
        <v>55000</v>
      </c>
      <c r="I15" s="23"/>
      <c r="J15" s="35"/>
      <c r="K15" s="38">
        <f t="shared" ref="K15:K30" si="6">SUM(L15:X15)</f>
        <v>55000</v>
      </c>
      <c r="L15" s="17"/>
      <c r="M15" s="17"/>
      <c r="N15" s="17"/>
      <c r="O15" s="17"/>
      <c r="P15" s="17"/>
      <c r="Q15" s="17"/>
      <c r="R15" s="17"/>
      <c r="S15" s="17">
        <v>5000</v>
      </c>
      <c r="T15" s="19">
        <v>50000</v>
      </c>
      <c r="U15" s="17"/>
      <c r="V15" s="17"/>
      <c r="W15" s="17"/>
      <c r="X15" s="17"/>
      <c r="Y15" s="14"/>
    </row>
    <row r="16" spans="1:25" s="20" customFormat="1" ht="18" customHeight="1" x14ac:dyDescent="0.25">
      <c r="A16" s="132"/>
      <c r="B16" s="140"/>
      <c r="C16" s="95"/>
      <c r="D16" s="99"/>
      <c r="E16" s="101"/>
      <c r="F16" s="139"/>
      <c r="G16" s="13" t="s">
        <v>18</v>
      </c>
      <c r="H16" s="23"/>
      <c r="I16" s="23"/>
      <c r="J16" s="35"/>
      <c r="K16" s="38">
        <f t="shared" si="6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>
        <f t="shared" ref="Y16:Y50" si="7">I16+J16-K16</f>
        <v>0</v>
      </c>
    </row>
    <row r="17" spans="1:25" s="20" customFormat="1" ht="24.75" customHeight="1" x14ac:dyDescent="0.25">
      <c r="A17" s="132"/>
      <c r="B17" s="94">
        <v>300</v>
      </c>
      <c r="C17" s="96" t="s">
        <v>70</v>
      </c>
      <c r="D17" s="98" t="s">
        <v>72</v>
      </c>
      <c r="E17" s="100" t="s">
        <v>73</v>
      </c>
      <c r="F17" s="138" t="s">
        <v>25</v>
      </c>
      <c r="G17" s="13" t="s">
        <v>17</v>
      </c>
      <c r="H17" s="23">
        <v>5000</v>
      </c>
      <c r="I17" s="70"/>
      <c r="J17" s="35"/>
      <c r="K17" s="38">
        <f t="shared" si="6"/>
        <v>5000</v>
      </c>
      <c r="L17" s="17"/>
      <c r="M17" s="17"/>
      <c r="N17" s="17"/>
      <c r="O17" s="17"/>
      <c r="P17" s="17"/>
      <c r="Q17" s="17"/>
      <c r="R17" s="17"/>
      <c r="S17" s="17">
        <v>5000</v>
      </c>
      <c r="T17" s="17"/>
      <c r="U17" s="17"/>
      <c r="V17" s="17"/>
      <c r="W17" s="17"/>
      <c r="X17" s="17"/>
      <c r="Y17" s="14"/>
    </row>
    <row r="18" spans="1:25" s="20" customFormat="1" ht="19.5" customHeight="1" x14ac:dyDescent="0.25">
      <c r="A18" s="95"/>
      <c r="B18" s="95"/>
      <c r="C18" s="97"/>
      <c r="D18" s="99"/>
      <c r="E18" s="101"/>
      <c r="F18" s="139"/>
      <c r="G18" s="13" t="s">
        <v>18</v>
      </c>
      <c r="H18" s="23"/>
      <c r="I18" s="70"/>
      <c r="J18" s="35"/>
      <c r="K18" s="38">
        <f t="shared" si="6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/>
    </row>
    <row r="19" spans="1:25" s="20" customFormat="1" ht="19.5" customHeight="1" x14ac:dyDescent="0.25">
      <c r="A19" s="94" t="s">
        <v>100</v>
      </c>
      <c r="B19" s="140">
        <v>300</v>
      </c>
      <c r="C19" s="94" t="s">
        <v>22</v>
      </c>
      <c r="D19" s="98" t="s">
        <v>74</v>
      </c>
      <c r="E19" s="100" t="s">
        <v>73</v>
      </c>
      <c r="F19" s="138" t="s">
        <v>26</v>
      </c>
      <c r="G19" s="13" t="s">
        <v>27</v>
      </c>
      <c r="H19" s="36">
        <v>79500</v>
      </c>
      <c r="I19" s="58"/>
      <c r="J19" s="35"/>
      <c r="K19" s="38">
        <f t="shared" si="6"/>
        <v>79500</v>
      </c>
      <c r="L19" s="17"/>
      <c r="M19" s="17"/>
      <c r="N19" s="17"/>
      <c r="O19" s="17"/>
      <c r="P19" s="17"/>
      <c r="Q19" s="17"/>
      <c r="R19" s="17"/>
      <c r="S19" s="52">
        <v>29000</v>
      </c>
      <c r="T19" s="52">
        <v>50500</v>
      </c>
      <c r="U19" s="17"/>
      <c r="V19" s="17"/>
      <c r="W19" s="17"/>
      <c r="X19" s="52"/>
      <c r="Y19" s="14"/>
    </row>
    <row r="20" spans="1:25" s="20" customFormat="1" ht="15" customHeight="1" x14ac:dyDescent="0.25">
      <c r="A20" s="132"/>
      <c r="B20" s="140"/>
      <c r="C20" s="95"/>
      <c r="D20" s="99"/>
      <c r="E20" s="101"/>
      <c r="F20" s="139"/>
      <c r="G20" s="13" t="s">
        <v>18</v>
      </c>
      <c r="H20" s="23"/>
      <c r="I20" s="23"/>
      <c r="J20" s="35">
        <v>17700</v>
      </c>
      <c r="K20" s="38">
        <f t="shared" si="6"/>
        <v>11800</v>
      </c>
      <c r="L20" s="17"/>
      <c r="M20" s="17"/>
      <c r="N20" s="17"/>
      <c r="O20" s="17"/>
      <c r="P20" s="17"/>
      <c r="Q20" s="17"/>
      <c r="R20" s="17"/>
      <c r="S20" s="17">
        <v>11800</v>
      </c>
      <c r="T20" s="17"/>
      <c r="U20" s="17"/>
      <c r="V20" s="17"/>
      <c r="W20" s="17"/>
      <c r="X20" s="17"/>
      <c r="Y20" s="23">
        <f t="shared" si="7"/>
        <v>5900</v>
      </c>
    </row>
    <row r="21" spans="1:25" s="20" customFormat="1" ht="16.5" customHeight="1" x14ac:dyDescent="0.25">
      <c r="A21" s="132"/>
      <c r="B21" s="140">
        <v>300</v>
      </c>
      <c r="C21" s="96" t="s">
        <v>70</v>
      </c>
      <c r="D21" s="98" t="s">
        <v>74</v>
      </c>
      <c r="E21" s="100" t="s">
        <v>73</v>
      </c>
      <c r="F21" s="138" t="s">
        <v>26</v>
      </c>
      <c r="G21" s="13" t="s">
        <v>27</v>
      </c>
      <c r="H21" s="23">
        <v>59200</v>
      </c>
      <c r="I21" s="23"/>
      <c r="J21" s="35"/>
      <c r="K21" s="38">
        <f t="shared" si="6"/>
        <v>59200</v>
      </c>
      <c r="L21" s="17"/>
      <c r="M21" s="17"/>
      <c r="N21" s="17"/>
      <c r="O21" s="17"/>
      <c r="P21" s="17"/>
      <c r="Q21" s="17"/>
      <c r="R21" s="17"/>
      <c r="S21" s="17">
        <v>8200</v>
      </c>
      <c r="T21" s="17">
        <v>50000</v>
      </c>
      <c r="U21" s="17"/>
      <c r="V21" s="17"/>
      <c r="W21" s="17"/>
      <c r="X21" s="17">
        <v>1000</v>
      </c>
      <c r="Y21" s="23"/>
    </row>
    <row r="22" spans="1:25" s="20" customFormat="1" ht="18.75" customHeight="1" x14ac:dyDescent="0.25">
      <c r="A22" s="95"/>
      <c r="B22" s="140"/>
      <c r="C22" s="97"/>
      <c r="D22" s="99"/>
      <c r="E22" s="101"/>
      <c r="F22" s="139"/>
      <c r="G22" s="13" t="s">
        <v>18</v>
      </c>
      <c r="H22" s="23"/>
      <c r="I22" s="23"/>
      <c r="J22" s="35"/>
      <c r="K22" s="3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3"/>
    </row>
    <row r="23" spans="1:25" s="20" customFormat="1" ht="36" customHeight="1" x14ac:dyDescent="0.25">
      <c r="A23" s="94" t="s">
        <v>99</v>
      </c>
      <c r="B23" s="140">
        <v>300</v>
      </c>
      <c r="C23" s="94" t="s">
        <v>22</v>
      </c>
      <c r="D23" s="98" t="s">
        <v>75</v>
      </c>
      <c r="E23" s="100" t="s">
        <v>73</v>
      </c>
      <c r="F23" s="138" t="s">
        <v>29</v>
      </c>
      <c r="G23" s="13" t="s">
        <v>27</v>
      </c>
      <c r="H23" s="36">
        <v>50000</v>
      </c>
      <c r="I23" s="36"/>
      <c r="J23" s="35"/>
      <c r="K23" s="38">
        <f t="shared" si="6"/>
        <v>50000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9">
        <v>50000</v>
      </c>
      <c r="Y23" s="14"/>
    </row>
    <row r="24" spans="1:25" s="20" customFormat="1" ht="35.25" customHeight="1" x14ac:dyDescent="0.25">
      <c r="A24" s="132"/>
      <c r="B24" s="140"/>
      <c r="C24" s="95"/>
      <c r="D24" s="99"/>
      <c r="E24" s="101"/>
      <c r="F24" s="139"/>
      <c r="G24" s="13" t="s">
        <v>18</v>
      </c>
      <c r="H24" s="23"/>
      <c r="I24" s="23"/>
      <c r="J24" s="35"/>
      <c r="K24" s="38">
        <f t="shared" si="6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4">
        <f t="shared" si="7"/>
        <v>0</v>
      </c>
    </row>
    <row r="25" spans="1:25" s="20" customFormat="1" ht="29.25" customHeight="1" x14ac:dyDescent="0.25">
      <c r="A25" s="136" t="s">
        <v>98</v>
      </c>
      <c r="B25" s="94">
        <v>300</v>
      </c>
      <c r="C25" s="94" t="s">
        <v>22</v>
      </c>
      <c r="D25" s="98" t="s">
        <v>76</v>
      </c>
      <c r="E25" s="100" t="s">
        <v>73</v>
      </c>
      <c r="F25" s="138" t="s">
        <v>30</v>
      </c>
      <c r="G25" s="13" t="s">
        <v>17</v>
      </c>
      <c r="H25" s="36">
        <v>1338850</v>
      </c>
      <c r="I25" s="54"/>
      <c r="J25" s="35"/>
      <c r="K25" s="38">
        <f>SUM(L25:X25)</f>
        <v>1338850</v>
      </c>
      <c r="L25" s="17"/>
      <c r="M25" s="17"/>
      <c r="N25" s="17"/>
      <c r="O25" s="52">
        <v>15200</v>
      </c>
      <c r="P25" s="17"/>
      <c r="Q25" s="17"/>
      <c r="R25" s="17"/>
      <c r="S25" s="52">
        <v>280575</v>
      </c>
      <c r="T25" s="52">
        <v>143825</v>
      </c>
      <c r="U25" s="17"/>
      <c r="V25" s="52">
        <v>19000</v>
      </c>
      <c r="W25" s="17"/>
      <c r="X25" s="52">
        <v>880250</v>
      </c>
      <c r="Y25" s="14"/>
    </row>
    <row r="26" spans="1:25" s="20" customFormat="1" ht="41.25" customHeight="1" x14ac:dyDescent="0.25">
      <c r="A26" s="137"/>
      <c r="B26" s="95"/>
      <c r="C26" s="95"/>
      <c r="D26" s="99"/>
      <c r="E26" s="101"/>
      <c r="F26" s="139"/>
      <c r="G26" s="13" t="s">
        <v>18</v>
      </c>
      <c r="H26" s="23"/>
      <c r="I26" s="23"/>
      <c r="J26" s="35">
        <v>382402</v>
      </c>
      <c r="K26" s="38">
        <f t="shared" si="6"/>
        <v>352667.04</v>
      </c>
      <c r="L26" s="17"/>
      <c r="M26" s="17"/>
      <c r="N26" s="17"/>
      <c r="O26" s="17">
        <v>1605</v>
      </c>
      <c r="P26" s="17"/>
      <c r="Q26" s="17"/>
      <c r="R26" s="17"/>
      <c r="S26" s="17">
        <v>18854.900000000001</v>
      </c>
      <c r="T26" s="17">
        <v>18690</v>
      </c>
      <c r="U26" s="17"/>
      <c r="V26" s="17">
        <v>4509.1400000000003</v>
      </c>
      <c r="W26" s="17"/>
      <c r="X26" s="17">
        <v>309008</v>
      </c>
      <c r="Y26" s="23">
        <f t="shared" si="7"/>
        <v>29734.960000000021</v>
      </c>
    </row>
    <row r="27" spans="1:25" s="20" customFormat="1" ht="23.25" customHeight="1" x14ac:dyDescent="0.25">
      <c r="A27" s="94" t="s">
        <v>97</v>
      </c>
      <c r="B27" s="94">
        <v>300</v>
      </c>
      <c r="C27" s="94" t="s">
        <v>22</v>
      </c>
      <c r="D27" s="98" t="s">
        <v>77</v>
      </c>
      <c r="E27" s="100" t="s">
        <v>73</v>
      </c>
      <c r="F27" s="138" t="s">
        <v>32</v>
      </c>
      <c r="G27" s="13" t="s">
        <v>27</v>
      </c>
      <c r="H27" s="36">
        <v>40000</v>
      </c>
      <c r="I27" s="36"/>
      <c r="J27" s="35"/>
      <c r="K27" s="38">
        <f t="shared" si="6"/>
        <v>40000</v>
      </c>
      <c r="L27" s="17"/>
      <c r="M27" s="17"/>
      <c r="N27" s="17"/>
      <c r="O27" s="52">
        <v>20000</v>
      </c>
      <c r="P27" s="17"/>
      <c r="Q27" s="17"/>
      <c r="R27" s="17"/>
      <c r="S27" s="19"/>
      <c r="T27" s="52">
        <v>20000</v>
      </c>
      <c r="U27" s="17"/>
      <c r="V27" s="17"/>
      <c r="W27" s="19"/>
      <c r="X27" s="17"/>
      <c r="Y27" s="14"/>
    </row>
    <row r="28" spans="1:25" s="20" customFormat="1" ht="18.75" customHeight="1" x14ac:dyDescent="0.25">
      <c r="A28" s="132"/>
      <c r="B28" s="95"/>
      <c r="C28" s="95"/>
      <c r="D28" s="99"/>
      <c r="E28" s="101"/>
      <c r="F28" s="139"/>
      <c r="G28" s="13" t="s">
        <v>18</v>
      </c>
      <c r="H28" s="35"/>
      <c r="I28" s="35"/>
      <c r="J28" s="35">
        <v>30257</v>
      </c>
      <c r="K28" s="38">
        <f t="shared" si="6"/>
        <v>19757.5</v>
      </c>
      <c r="L28" s="17"/>
      <c r="M28" s="17"/>
      <c r="N28" s="17"/>
      <c r="O28" s="17"/>
      <c r="P28" s="17"/>
      <c r="Q28" s="17"/>
      <c r="R28" s="17"/>
      <c r="S28" s="17"/>
      <c r="T28" s="17">
        <v>19757.5</v>
      </c>
      <c r="U28" s="17"/>
      <c r="V28" s="17"/>
      <c r="W28" s="17"/>
      <c r="X28" s="17"/>
      <c r="Y28" s="23">
        <f t="shared" si="7"/>
        <v>10499.5</v>
      </c>
    </row>
    <row r="29" spans="1:25" s="20" customFormat="1" ht="14.25" customHeight="1" x14ac:dyDescent="0.25">
      <c r="A29" s="132"/>
      <c r="B29" s="94">
        <v>300</v>
      </c>
      <c r="C29" s="96" t="s">
        <v>70</v>
      </c>
      <c r="D29" s="98" t="s">
        <v>77</v>
      </c>
      <c r="E29" s="100" t="s">
        <v>73</v>
      </c>
      <c r="F29" s="138" t="s">
        <v>32</v>
      </c>
      <c r="G29" s="13" t="s">
        <v>27</v>
      </c>
      <c r="H29" s="35">
        <v>10000</v>
      </c>
      <c r="I29" s="35"/>
      <c r="J29" s="35"/>
      <c r="K29" s="38">
        <f t="shared" si="6"/>
        <v>10000</v>
      </c>
      <c r="L29" s="17"/>
      <c r="M29" s="17"/>
      <c r="N29" s="17"/>
      <c r="O29" s="17"/>
      <c r="P29" s="17"/>
      <c r="Q29" s="17"/>
      <c r="R29" s="17"/>
      <c r="S29" s="17"/>
      <c r="T29" s="17">
        <v>10000</v>
      </c>
      <c r="U29" s="17"/>
      <c r="V29" s="17"/>
      <c r="W29" s="17"/>
      <c r="X29" s="17"/>
      <c r="Y29" s="23"/>
    </row>
    <row r="30" spans="1:25" s="20" customFormat="1" ht="18" customHeight="1" x14ac:dyDescent="0.25">
      <c r="A30" s="95"/>
      <c r="B30" s="95"/>
      <c r="C30" s="97"/>
      <c r="D30" s="99"/>
      <c r="E30" s="101"/>
      <c r="F30" s="139"/>
      <c r="G30" s="13" t="s">
        <v>18</v>
      </c>
      <c r="H30" s="35"/>
      <c r="I30" s="35"/>
      <c r="J30" s="35"/>
      <c r="K30" s="38">
        <f t="shared" si="6"/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3"/>
    </row>
    <row r="31" spans="1:25" ht="24.75" customHeight="1" x14ac:dyDescent="0.25">
      <c r="A31" s="94" t="s">
        <v>96</v>
      </c>
      <c r="B31" s="94">
        <v>300</v>
      </c>
      <c r="C31" s="94" t="s">
        <v>22</v>
      </c>
      <c r="D31" s="98" t="s">
        <v>78</v>
      </c>
      <c r="E31" s="100" t="s">
        <v>73</v>
      </c>
      <c r="F31" s="133" t="s">
        <v>34</v>
      </c>
      <c r="G31" s="13" t="s">
        <v>27</v>
      </c>
      <c r="H31" s="35">
        <v>36800</v>
      </c>
      <c r="I31" s="35"/>
      <c r="J31" s="35"/>
      <c r="K31" s="38">
        <f>SUM(L31:X31)</f>
        <v>36800</v>
      </c>
      <c r="L31" s="16"/>
      <c r="M31" s="18"/>
      <c r="N31" s="18"/>
      <c r="O31" s="18"/>
      <c r="P31" s="18"/>
      <c r="Q31" s="18"/>
      <c r="R31" s="18"/>
      <c r="S31" s="18"/>
      <c r="T31" s="19"/>
      <c r="U31" s="18"/>
      <c r="V31" s="18"/>
      <c r="W31" s="52">
        <v>34800</v>
      </c>
      <c r="X31" s="52">
        <v>2000</v>
      </c>
      <c r="Y31" s="23"/>
    </row>
    <row r="32" spans="1:25" ht="15" customHeight="1" x14ac:dyDescent="0.25">
      <c r="A32" s="132"/>
      <c r="B32" s="95"/>
      <c r="C32" s="95"/>
      <c r="D32" s="99"/>
      <c r="E32" s="101"/>
      <c r="F32" s="134"/>
      <c r="G32" s="13" t="s">
        <v>18</v>
      </c>
      <c r="H32" s="35"/>
      <c r="I32" s="35"/>
      <c r="J32" s="35">
        <v>36800</v>
      </c>
      <c r="K32" s="38">
        <f t="shared" ref="K32:K34" si="8">SUM(L32:X32)</f>
        <v>0</v>
      </c>
      <c r="L32" s="16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3">
        <f t="shared" si="7"/>
        <v>36800</v>
      </c>
    </row>
    <row r="33" spans="1:25" ht="16.5" customHeight="1" x14ac:dyDescent="0.25">
      <c r="A33" s="132"/>
      <c r="B33" s="94">
        <v>300</v>
      </c>
      <c r="C33" s="96" t="s">
        <v>70</v>
      </c>
      <c r="D33" s="98" t="s">
        <v>78</v>
      </c>
      <c r="E33" s="100" t="s">
        <v>73</v>
      </c>
      <c r="F33" s="133" t="s">
        <v>34</v>
      </c>
      <c r="G33" s="13" t="s">
        <v>27</v>
      </c>
      <c r="H33" s="35">
        <v>47000</v>
      </c>
      <c r="I33" s="35"/>
      <c r="J33" s="35"/>
      <c r="K33" s="38">
        <f t="shared" si="8"/>
        <v>47000</v>
      </c>
      <c r="L33" s="16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47000</v>
      </c>
      <c r="X33" s="18"/>
      <c r="Y33" s="23"/>
    </row>
    <row r="34" spans="1:25" ht="15.75" customHeight="1" x14ac:dyDescent="0.25">
      <c r="A34" s="95"/>
      <c r="B34" s="95"/>
      <c r="C34" s="97"/>
      <c r="D34" s="99"/>
      <c r="E34" s="101"/>
      <c r="F34" s="134"/>
      <c r="G34" s="13" t="s">
        <v>18</v>
      </c>
      <c r="H34" s="35"/>
      <c r="I34" s="35"/>
      <c r="J34" s="35"/>
      <c r="K34" s="38">
        <f t="shared" si="8"/>
        <v>0</v>
      </c>
      <c r="L34" s="16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3"/>
    </row>
    <row r="35" spans="1:25" ht="36" customHeight="1" x14ac:dyDescent="0.25">
      <c r="A35" s="136" t="s">
        <v>95</v>
      </c>
      <c r="B35" s="94">
        <v>300</v>
      </c>
      <c r="C35" s="94" t="s">
        <v>22</v>
      </c>
      <c r="D35" s="98" t="s">
        <v>79</v>
      </c>
      <c r="E35" s="100" t="s">
        <v>73</v>
      </c>
      <c r="F35" s="133" t="s">
        <v>35</v>
      </c>
      <c r="G35" s="13" t="s">
        <v>17</v>
      </c>
      <c r="H35" s="36">
        <v>370000</v>
      </c>
      <c r="I35" s="36"/>
      <c r="J35" s="35"/>
      <c r="K35" s="38">
        <f t="shared" ref="K35:K52" si="9">SUM(L35:X35)</f>
        <v>370000</v>
      </c>
      <c r="L35" s="16"/>
      <c r="M35" s="18"/>
      <c r="N35" s="18"/>
      <c r="O35" s="18"/>
      <c r="P35" s="18"/>
      <c r="Q35" s="18"/>
      <c r="R35" s="18"/>
      <c r="S35" s="18"/>
      <c r="T35" s="52">
        <v>370000</v>
      </c>
      <c r="U35" s="18"/>
      <c r="V35" s="18"/>
      <c r="W35" s="18"/>
      <c r="X35" s="19"/>
      <c r="Y35" s="23"/>
    </row>
    <row r="36" spans="1:25" ht="15.75" customHeight="1" x14ac:dyDescent="0.25">
      <c r="A36" s="137"/>
      <c r="B36" s="95"/>
      <c r="C36" s="95"/>
      <c r="D36" s="99"/>
      <c r="E36" s="101"/>
      <c r="F36" s="134"/>
      <c r="G36" s="13" t="s">
        <v>18</v>
      </c>
      <c r="H36" s="35"/>
      <c r="I36" s="35"/>
      <c r="J36" s="35">
        <v>86899.199999999997</v>
      </c>
      <c r="K36" s="38">
        <f t="shared" si="9"/>
        <v>50607.8</v>
      </c>
      <c r="L36" s="16"/>
      <c r="M36" s="18"/>
      <c r="N36" s="18"/>
      <c r="O36" s="18"/>
      <c r="P36" s="18"/>
      <c r="Q36" s="18"/>
      <c r="R36" s="18"/>
      <c r="S36" s="18"/>
      <c r="T36" s="18">
        <v>50607.8</v>
      </c>
      <c r="U36" s="18"/>
      <c r="V36" s="18"/>
      <c r="W36" s="18"/>
      <c r="X36" s="18"/>
      <c r="Y36" s="23">
        <f t="shared" si="7"/>
        <v>36291.399999999994</v>
      </c>
    </row>
    <row r="37" spans="1:25" ht="30" customHeight="1" x14ac:dyDescent="0.25">
      <c r="A37" s="136" t="s">
        <v>94</v>
      </c>
      <c r="B37" s="94">
        <v>300</v>
      </c>
      <c r="C37" s="96" t="s">
        <v>71</v>
      </c>
      <c r="D37" s="98" t="s">
        <v>80</v>
      </c>
      <c r="E37" s="100" t="s">
        <v>73</v>
      </c>
      <c r="F37" s="133" t="s">
        <v>67</v>
      </c>
      <c r="G37" s="13" t="s">
        <v>27</v>
      </c>
      <c r="H37" s="23">
        <v>102055</v>
      </c>
      <c r="I37" s="23"/>
      <c r="J37" s="23"/>
      <c r="K37" s="38">
        <f t="shared" si="9"/>
        <v>102055</v>
      </c>
      <c r="L37" s="13"/>
      <c r="M37" s="21"/>
      <c r="N37" s="21"/>
      <c r="O37" s="21"/>
      <c r="P37" s="21"/>
      <c r="Q37" s="21"/>
      <c r="R37" s="21"/>
      <c r="S37" s="52">
        <v>3000</v>
      </c>
      <c r="T37" s="21">
        <v>95760</v>
      </c>
      <c r="U37" s="21"/>
      <c r="V37" s="21"/>
      <c r="W37" s="21"/>
      <c r="X37" s="52">
        <v>3295</v>
      </c>
      <c r="Y37" s="23"/>
    </row>
    <row r="38" spans="1:25" ht="24.75" customHeight="1" x14ac:dyDescent="0.25">
      <c r="A38" s="137"/>
      <c r="B38" s="95"/>
      <c r="C38" s="97"/>
      <c r="D38" s="99"/>
      <c r="E38" s="101"/>
      <c r="F38" s="134"/>
      <c r="G38" s="13" t="s">
        <v>18</v>
      </c>
      <c r="H38" s="23"/>
      <c r="I38" s="23"/>
      <c r="J38" s="23"/>
      <c r="K38" s="38">
        <f t="shared" si="9"/>
        <v>0</v>
      </c>
      <c r="L38" s="1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>
        <f t="shared" si="7"/>
        <v>0</v>
      </c>
    </row>
    <row r="39" spans="1:25" ht="33" customHeight="1" x14ac:dyDescent="0.25">
      <c r="A39" s="136" t="s">
        <v>93</v>
      </c>
      <c r="B39" s="94">
        <v>300</v>
      </c>
      <c r="C39" s="96" t="s">
        <v>70</v>
      </c>
      <c r="D39" s="98" t="s">
        <v>81</v>
      </c>
      <c r="E39" s="138" t="s">
        <v>73</v>
      </c>
      <c r="F39" s="133" t="s">
        <v>38</v>
      </c>
      <c r="G39" s="13" t="s">
        <v>17</v>
      </c>
      <c r="H39" s="36">
        <v>36656</v>
      </c>
      <c r="I39" s="58"/>
      <c r="J39" s="23"/>
      <c r="K39" s="38">
        <f t="shared" si="9"/>
        <v>36656</v>
      </c>
      <c r="L39" s="13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52">
        <v>36656</v>
      </c>
      <c r="Y39" s="23"/>
    </row>
    <row r="40" spans="1:25" ht="25.5" customHeight="1" x14ac:dyDescent="0.25">
      <c r="A40" s="137"/>
      <c r="B40" s="95"/>
      <c r="C40" s="97"/>
      <c r="D40" s="99"/>
      <c r="E40" s="139"/>
      <c r="F40" s="134"/>
      <c r="G40" s="13" t="s">
        <v>18</v>
      </c>
      <c r="H40" s="23"/>
      <c r="I40" s="23"/>
      <c r="J40" s="23">
        <v>2012</v>
      </c>
      <c r="K40" s="38">
        <f t="shared" si="9"/>
        <v>0</v>
      </c>
      <c r="L40" s="13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>
        <f t="shared" si="7"/>
        <v>2012</v>
      </c>
    </row>
    <row r="41" spans="1:25" ht="20.25" customHeight="1" x14ac:dyDescent="0.25">
      <c r="A41" s="94" t="s">
        <v>91</v>
      </c>
      <c r="B41" s="94">
        <v>300</v>
      </c>
      <c r="C41" s="94" t="s">
        <v>22</v>
      </c>
      <c r="D41" s="98" t="s">
        <v>82</v>
      </c>
      <c r="E41" s="100" t="s">
        <v>73</v>
      </c>
      <c r="F41" s="133" t="s">
        <v>39</v>
      </c>
      <c r="G41" s="13" t="s">
        <v>27</v>
      </c>
      <c r="H41" s="36">
        <v>3239556.52</v>
      </c>
      <c r="I41" s="54">
        <v>4112720</v>
      </c>
      <c r="J41" s="23"/>
      <c r="K41" s="38">
        <f t="shared" si="9"/>
        <v>7352276.5199999996</v>
      </c>
      <c r="L41" s="13"/>
      <c r="M41" s="21"/>
      <c r="N41" s="21"/>
      <c r="O41" s="21"/>
      <c r="P41" s="21"/>
      <c r="Q41" s="21"/>
      <c r="R41" s="21"/>
      <c r="S41" s="52">
        <v>100000</v>
      </c>
      <c r="T41" s="52">
        <v>7182276.5199999996</v>
      </c>
      <c r="U41" s="21"/>
      <c r="V41" s="52">
        <v>17000</v>
      </c>
      <c r="W41" s="21">
        <v>18000</v>
      </c>
      <c r="X41" s="19">
        <v>35000</v>
      </c>
      <c r="Y41" s="14">
        <f>SUM(H41+I41-K41)</f>
        <v>0</v>
      </c>
    </row>
    <row r="42" spans="1:25" ht="12.75" customHeight="1" x14ac:dyDescent="0.25">
      <c r="A42" s="132"/>
      <c r="B42" s="95"/>
      <c r="C42" s="95"/>
      <c r="D42" s="99"/>
      <c r="E42" s="101"/>
      <c r="F42" s="134"/>
      <c r="G42" s="13" t="s">
        <v>18</v>
      </c>
      <c r="H42" s="23"/>
      <c r="I42" s="23">
        <v>4112720</v>
      </c>
      <c r="J42" s="23">
        <v>83809</v>
      </c>
      <c r="K42" s="38">
        <f t="shared" si="9"/>
        <v>73809</v>
      </c>
      <c r="L42" s="13"/>
      <c r="M42" s="21"/>
      <c r="N42" s="21"/>
      <c r="O42" s="21"/>
      <c r="P42" s="21"/>
      <c r="Q42" s="21"/>
      <c r="R42" s="21"/>
      <c r="S42" s="21">
        <v>20000</v>
      </c>
      <c r="T42" s="21">
        <v>53809</v>
      </c>
      <c r="U42" s="21"/>
      <c r="V42" s="21"/>
      <c r="W42" s="21"/>
      <c r="X42" s="21"/>
      <c r="Y42" s="23">
        <f t="shared" si="7"/>
        <v>4122720</v>
      </c>
    </row>
    <row r="43" spans="1:25" ht="15" customHeight="1" x14ac:dyDescent="0.25">
      <c r="A43" s="132"/>
      <c r="B43" s="94">
        <v>300</v>
      </c>
      <c r="C43" s="96" t="s">
        <v>70</v>
      </c>
      <c r="D43" s="98" t="s">
        <v>82</v>
      </c>
      <c r="E43" s="100" t="s">
        <v>73</v>
      </c>
      <c r="F43" s="133" t="s">
        <v>39</v>
      </c>
      <c r="G43" s="13" t="s">
        <v>27</v>
      </c>
      <c r="H43" s="23">
        <v>131500</v>
      </c>
      <c r="I43" s="23"/>
      <c r="J43" s="23"/>
      <c r="K43" s="38">
        <f t="shared" si="9"/>
        <v>131500</v>
      </c>
      <c r="L43" s="13"/>
      <c r="M43" s="21"/>
      <c r="N43" s="21"/>
      <c r="O43" s="21"/>
      <c r="P43" s="21"/>
      <c r="Q43" s="21"/>
      <c r="R43" s="21"/>
      <c r="S43" s="21">
        <v>76500</v>
      </c>
      <c r="T43" s="21">
        <v>55000</v>
      </c>
      <c r="U43" s="21"/>
      <c r="V43" s="21"/>
      <c r="W43" s="21"/>
      <c r="X43" s="21"/>
      <c r="Y43" s="23"/>
    </row>
    <row r="44" spans="1:25" ht="14.25" customHeight="1" x14ac:dyDescent="0.25">
      <c r="A44" s="95"/>
      <c r="B44" s="95"/>
      <c r="C44" s="97"/>
      <c r="D44" s="99"/>
      <c r="E44" s="101"/>
      <c r="F44" s="134"/>
      <c r="G44" s="13" t="s">
        <v>18</v>
      </c>
      <c r="H44" s="23"/>
      <c r="I44" s="23"/>
      <c r="J44" s="23"/>
      <c r="K44" s="38">
        <f t="shared" si="9"/>
        <v>0</v>
      </c>
      <c r="L44" s="13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/>
    </row>
    <row r="45" spans="1:25" ht="25.5" customHeight="1" x14ac:dyDescent="0.25">
      <c r="A45" s="94" t="s">
        <v>65</v>
      </c>
      <c r="B45" s="94">
        <v>300</v>
      </c>
      <c r="C45" s="96" t="s">
        <v>22</v>
      </c>
      <c r="D45" s="71" t="s">
        <v>83</v>
      </c>
      <c r="E45" s="65" t="s">
        <v>73</v>
      </c>
      <c r="F45" s="67" t="s">
        <v>66</v>
      </c>
      <c r="G45" s="13" t="s">
        <v>27</v>
      </c>
      <c r="H45" s="23">
        <v>30000</v>
      </c>
      <c r="I45" s="23"/>
      <c r="J45" s="23"/>
      <c r="K45" s="38">
        <f t="shared" si="9"/>
        <v>30000</v>
      </c>
      <c r="L45" s="13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>
        <v>30000</v>
      </c>
      <c r="Y45" s="14"/>
    </row>
    <row r="46" spans="1:25" ht="14.25" customHeight="1" x14ac:dyDescent="0.25">
      <c r="A46" s="132"/>
      <c r="B46" s="95"/>
      <c r="C46" s="97"/>
      <c r="D46" s="72"/>
      <c r="E46" s="66"/>
      <c r="F46" s="68"/>
      <c r="G46" s="13" t="s">
        <v>18</v>
      </c>
      <c r="H46" s="23"/>
      <c r="I46" s="23"/>
      <c r="J46" s="23"/>
      <c r="K46" s="38">
        <f t="shared" si="9"/>
        <v>0</v>
      </c>
      <c r="L46" s="13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4"/>
    </row>
    <row r="47" spans="1:25" ht="14.25" customHeight="1" x14ac:dyDescent="0.25">
      <c r="A47" s="132"/>
      <c r="B47" s="132">
        <v>300</v>
      </c>
      <c r="C47" s="135" t="s">
        <v>70</v>
      </c>
      <c r="D47" s="73" t="s">
        <v>83</v>
      </c>
      <c r="E47" s="56" t="s">
        <v>73</v>
      </c>
      <c r="F47" s="132">
        <v>300523</v>
      </c>
      <c r="G47" s="13" t="s">
        <v>27</v>
      </c>
      <c r="H47" s="23">
        <v>30000</v>
      </c>
      <c r="I47" s="23"/>
      <c r="J47" s="23"/>
      <c r="K47" s="38">
        <f t="shared" si="9"/>
        <v>30000</v>
      </c>
      <c r="L47" s="13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30000</v>
      </c>
      <c r="Y47" s="14"/>
    </row>
    <row r="48" spans="1:25" ht="14.25" customHeight="1" x14ac:dyDescent="0.25">
      <c r="A48" s="95"/>
      <c r="B48" s="95"/>
      <c r="C48" s="97"/>
      <c r="D48" s="73"/>
      <c r="E48" s="56"/>
      <c r="F48" s="95"/>
      <c r="G48" s="13" t="s">
        <v>18</v>
      </c>
      <c r="H48" s="23"/>
      <c r="I48" s="23"/>
      <c r="J48" s="23"/>
      <c r="K48" s="38">
        <f t="shared" si="9"/>
        <v>0</v>
      </c>
      <c r="L48" s="13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4"/>
    </row>
    <row r="49" spans="1:26" ht="19.5" customHeight="1" x14ac:dyDescent="0.25">
      <c r="A49" s="94" t="s">
        <v>92</v>
      </c>
      <c r="B49" s="94">
        <v>300</v>
      </c>
      <c r="C49" s="94" t="s">
        <v>22</v>
      </c>
      <c r="D49" s="98" t="s">
        <v>84</v>
      </c>
      <c r="E49" s="100" t="s">
        <v>73</v>
      </c>
      <c r="F49" s="102" t="s">
        <v>40</v>
      </c>
      <c r="G49" s="13" t="s">
        <v>17</v>
      </c>
      <c r="H49" s="23">
        <v>3000</v>
      </c>
      <c r="I49" s="23"/>
      <c r="J49" s="23"/>
      <c r="K49" s="38">
        <f t="shared" si="9"/>
        <v>3000</v>
      </c>
      <c r="L49" s="13"/>
      <c r="M49" s="21"/>
      <c r="N49" s="21"/>
      <c r="O49" s="21"/>
      <c r="P49" s="21"/>
      <c r="Q49" s="21"/>
      <c r="R49" s="21"/>
      <c r="S49" s="19"/>
      <c r="T49" s="19"/>
      <c r="U49" s="21"/>
      <c r="V49" s="21"/>
      <c r="W49" s="21"/>
      <c r="X49" s="21">
        <v>3000</v>
      </c>
      <c r="Y49" s="14"/>
    </row>
    <row r="50" spans="1:26" ht="21" customHeight="1" x14ac:dyDescent="0.25">
      <c r="A50" s="132"/>
      <c r="B50" s="95"/>
      <c r="C50" s="95"/>
      <c r="D50" s="99"/>
      <c r="E50" s="101"/>
      <c r="F50" s="103"/>
      <c r="G50" s="13" t="s">
        <v>18</v>
      </c>
      <c r="H50" s="23"/>
      <c r="I50" s="23"/>
      <c r="J50" s="23"/>
      <c r="K50" s="38">
        <f t="shared" si="9"/>
        <v>0</v>
      </c>
      <c r="L50" s="1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4">
        <f t="shared" si="7"/>
        <v>0</v>
      </c>
    </row>
    <row r="51" spans="1:26" ht="24" customHeight="1" x14ac:dyDescent="0.25">
      <c r="A51" s="132"/>
      <c r="B51" s="94">
        <v>300</v>
      </c>
      <c r="C51" s="96" t="s">
        <v>70</v>
      </c>
      <c r="D51" s="98" t="s">
        <v>84</v>
      </c>
      <c r="E51" s="100" t="s">
        <v>73</v>
      </c>
      <c r="F51" s="102" t="s">
        <v>40</v>
      </c>
      <c r="G51" s="13" t="s">
        <v>17</v>
      </c>
      <c r="H51" s="23">
        <v>3000</v>
      </c>
      <c r="I51" s="23"/>
      <c r="J51" s="23"/>
      <c r="K51" s="38">
        <f t="shared" si="9"/>
        <v>3000</v>
      </c>
      <c r="L51" s="1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>
        <v>3000</v>
      </c>
      <c r="Y51" s="14"/>
    </row>
    <row r="52" spans="1:26" ht="23.25" customHeight="1" x14ac:dyDescent="0.25">
      <c r="A52" s="95"/>
      <c r="B52" s="95"/>
      <c r="C52" s="97"/>
      <c r="D52" s="99"/>
      <c r="E52" s="101"/>
      <c r="F52" s="103"/>
      <c r="G52" s="13" t="s">
        <v>18</v>
      </c>
      <c r="H52" s="23"/>
      <c r="I52" s="23"/>
      <c r="J52" s="23"/>
      <c r="K52" s="38">
        <f t="shared" si="9"/>
        <v>0</v>
      </c>
      <c r="L52" s="1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4"/>
    </row>
    <row r="53" spans="1:26" ht="32.25" customHeight="1" x14ac:dyDescent="0.25">
      <c r="A53" s="126" t="s">
        <v>41</v>
      </c>
      <c r="B53" s="128"/>
      <c r="C53" s="130"/>
      <c r="D53" s="130"/>
      <c r="E53" s="130"/>
      <c r="F53" s="130"/>
      <c r="G53" s="40" t="s">
        <v>17</v>
      </c>
      <c r="H53" s="38">
        <f>SUM(H55+H82)</f>
        <v>21036586.009999998</v>
      </c>
      <c r="I53" s="38">
        <f t="shared" ref="I53:Y53" si="10">SUM(I55+I82)</f>
        <v>49785.97</v>
      </c>
      <c r="J53" s="38">
        <f t="shared" si="10"/>
        <v>0</v>
      </c>
      <c r="K53" s="38">
        <f t="shared" si="10"/>
        <v>21086371.979999997</v>
      </c>
      <c r="L53" s="38">
        <f t="shared" si="10"/>
        <v>13429272.25</v>
      </c>
      <c r="M53" s="38">
        <f t="shared" si="10"/>
        <v>24000</v>
      </c>
      <c r="N53" s="38">
        <f t="shared" si="10"/>
        <v>4055642.7600000002</v>
      </c>
      <c r="O53" s="38">
        <f t="shared" si="10"/>
        <v>45674</v>
      </c>
      <c r="P53" s="38">
        <f t="shared" si="10"/>
        <v>14400</v>
      </c>
      <c r="Q53" s="38">
        <f t="shared" si="10"/>
        <v>1661896</v>
      </c>
      <c r="R53" s="38">
        <f t="shared" si="10"/>
        <v>0</v>
      </c>
      <c r="S53" s="38">
        <f t="shared" si="10"/>
        <v>82684</v>
      </c>
      <c r="T53" s="38">
        <f t="shared" si="10"/>
        <v>564499.38</v>
      </c>
      <c r="U53" s="38">
        <f t="shared" si="10"/>
        <v>0</v>
      </c>
      <c r="V53" s="38">
        <f t="shared" si="10"/>
        <v>1900</v>
      </c>
      <c r="W53" s="38">
        <f t="shared" si="10"/>
        <v>80400</v>
      </c>
      <c r="X53" s="38">
        <f t="shared" si="10"/>
        <v>1126003.5899999999</v>
      </c>
      <c r="Y53" s="38">
        <f t="shared" si="10"/>
        <v>0</v>
      </c>
      <c r="Z53" s="34"/>
    </row>
    <row r="54" spans="1:26" s="22" customFormat="1" ht="16.5" customHeight="1" x14ac:dyDescent="0.2">
      <c r="A54" s="127"/>
      <c r="B54" s="129"/>
      <c r="C54" s="131"/>
      <c r="D54" s="131"/>
      <c r="E54" s="131"/>
      <c r="F54" s="131"/>
      <c r="G54" s="45" t="s">
        <v>18</v>
      </c>
      <c r="H54" s="44">
        <f>SUM(H56+H83)</f>
        <v>0</v>
      </c>
      <c r="I54" s="44">
        <f t="shared" ref="I54:Y54" si="11">SUM(I56+I83)</f>
        <v>49785.97</v>
      </c>
      <c r="J54" s="44">
        <f t="shared" si="11"/>
        <v>4535265.04</v>
      </c>
      <c r="K54" s="44">
        <f t="shared" si="11"/>
        <v>4114029.78</v>
      </c>
      <c r="L54" s="44">
        <f t="shared" si="11"/>
        <v>2722298.09</v>
      </c>
      <c r="M54" s="44">
        <f t="shared" si="11"/>
        <v>0</v>
      </c>
      <c r="N54" s="44">
        <f t="shared" si="11"/>
        <v>669668.80000000005</v>
      </c>
      <c r="O54" s="44">
        <f t="shared" si="11"/>
        <v>10980.52</v>
      </c>
      <c r="P54" s="44">
        <f t="shared" si="11"/>
        <v>0</v>
      </c>
      <c r="Q54" s="44">
        <f t="shared" si="11"/>
        <v>396652.27999999997</v>
      </c>
      <c r="R54" s="44">
        <f t="shared" si="11"/>
        <v>0</v>
      </c>
      <c r="S54" s="44">
        <f t="shared" si="11"/>
        <v>25270.660000000003</v>
      </c>
      <c r="T54" s="44">
        <f t="shared" si="11"/>
        <v>111563.03</v>
      </c>
      <c r="U54" s="44">
        <f t="shared" si="11"/>
        <v>0</v>
      </c>
      <c r="V54" s="44">
        <f t="shared" si="11"/>
        <v>160.06</v>
      </c>
      <c r="W54" s="44">
        <f t="shared" si="11"/>
        <v>0</v>
      </c>
      <c r="X54" s="44">
        <f t="shared" si="11"/>
        <v>177436.34</v>
      </c>
      <c r="Y54" s="44">
        <f t="shared" si="11"/>
        <v>471021.23000000016</v>
      </c>
      <c r="Z54" s="37"/>
    </row>
    <row r="55" spans="1:26" ht="60" customHeight="1" x14ac:dyDescent="0.25">
      <c r="A55" s="104" t="s">
        <v>85</v>
      </c>
      <c r="B55" s="104"/>
      <c r="C55" s="125"/>
      <c r="D55" s="125"/>
      <c r="E55" s="125"/>
      <c r="F55" s="125"/>
      <c r="G55" s="40" t="s">
        <v>17</v>
      </c>
      <c r="H55" s="38">
        <f>SUM(H57+H63+H69+H75)</f>
        <v>19686586.009999998</v>
      </c>
      <c r="I55" s="38">
        <f t="shared" ref="I55:Y55" si="12">SUM(I57+I63+I69+I75)</f>
        <v>0</v>
      </c>
      <c r="J55" s="38">
        <f t="shared" si="12"/>
        <v>0</v>
      </c>
      <c r="K55" s="38">
        <f t="shared" si="12"/>
        <v>19686586.009999998</v>
      </c>
      <c r="L55" s="38">
        <f t="shared" si="12"/>
        <v>13429272.25</v>
      </c>
      <c r="M55" s="38">
        <f t="shared" si="12"/>
        <v>24000</v>
      </c>
      <c r="N55" s="38">
        <f t="shared" si="12"/>
        <v>4055642.7600000002</v>
      </c>
      <c r="O55" s="38">
        <f t="shared" si="12"/>
        <v>45674</v>
      </c>
      <c r="P55" s="38">
        <f t="shared" si="12"/>
        <v>14400</v>
      </c>
      <c r="Q55" s="38">
        <f t="shared" si="12"/>
        <v>1661896</v>
      </c>
      <c r="R55" s="38">
        <f t="shared" si="12"/>
        <v>0</v>
      </c>
      <c r="S55" s="38">
        <f t="shared" si="12"/>
        <v>82684</v>
      </c>
      <c r="T55" s="38">
        <f t="shared" si="12"/>
        <v>173513</v>
      </c>
      <c r="U55" s="38">
        <f t="shared" si="12"/>
        <v>0</v>
      </c>
      <c r="V55" s="38">
        <f t="shared" si="12"/>
        <v>0</v>
      </c>
      <c r="W55" s="38">
        <f t="shared" si="12"/>
        <v>80400</v>
      </c>
      <c r="X55" s="38">
        <f t="shared" si="12"/>
        <v>119104</v>
      </c>
      <c r="Y55" s="38">
        <f t="shared" si="12"/>
        <v>0</v>
      </c>
      <c r="Z55" s="34"/>
    </row>
    <row r="56" spans="1:26" ht="60" customHeight="1" x14ac:dyDescent="0.25">
      <c r="A56" s="104"/>
      <c r="B56" s="104"/>
      <c r="C56" s="125"/>
      <c r="D56" s="125"/>
      <c r="E56" s="125"/>
      <c r="F56" s="125"/>
      <c r="G56" s="40" t="s">
        <v>18</v>
      </c>
      <c r="H56" s="38">
        <f>SUM(H58+H64+H70+H76)</f>
        <v>0</v>
      </c>
      <c r="I56" s="38">
        <f t="shared" ref="I56:Y56" si="13">SUM(I58+I64+I70+I76)</f>
        <v>0</v>
      </c>
      <c r="J56" s="38">
        <f t="shared" si="13"/>
        <v>4298393.9400000004</v>
      </c>
      <c r="K56" s="38">
        <f t="shared" si="13"/>
        <v>3879514.1799999997</v>
      </c>
      <c r="L56" s="38">
        <f t="shared" si="13"/>
        <v>2722298.09</v>
      </c>
      <c r="M56" s="38">
        <f t="shared" si="13"/>
        <v>0</v>
      </c>
      <c r="N56" s="38">
        <f t="shared" si="13"/>
        <v>669668.80000000005</v>
      </c>
      <c r="O56" s="38">
        <f t="shared" si="13"/>
        <v>10980.52</v>
      </c>
      <c r="P56" s="38">
        <f t="shared" si="13"/>
        <v>0</v>
      </c>
      <c r="Q56" s="38">
        <f t="shared" si="13"/>
        <v>396652.27999999997</v>
      </c>
      <c r="R56" s="38">
        <f t="shared" si="13"/>
        <v>0</v>
      </c>
      <c r="S56" s="38">
        <f t="shared" si="13"/>
        <v>25270.660000000003</v>
      </c>
      <c r="T56" s="38">
        <f t="shared" si="13"/>
        <v>47195.83</v>
      </c>
      <c r="U56" s="38">
        <f t="shared" si="13"/>
        <v>0</v>
      </c>
      <c r="V56" s="38">
        <f t="shared" si="13"/>
        <v>0</v>
      </c>
      <c r="W56" s="38">
        <f t="shared" si="13"/>
        <v>0</v>
      </c>
      <c r="X56" s="38">
        <f t="shared" si="13"/>
        <v>7448</v>
      </c>
      <c r="Y56" s="38">
        <f t="shared" si="13"/>
        <v>418879.76000000013</v>
      </c>
    </row>
    <row r="57" spans="1:26" ht="40.5" customHeight="1" x14ac:dyDescent="0.25">
      <c r="A57" s="123" t="s">
        <v>86</v>
      </c>
      <c r="B57" s="117">
        <v>300</v>
      </c>
      <c r="C57" s="119" t="s">
        <v>22</v>
      </c>
      <c r="D57" s="119" t="s">
        <v>87</v>
      </c>
      <c r="E57" s="119" t="s">
        <v>45</v>
      </c>
      <c r="F57" s="119" t="s">
        <v>88</v>
      </c>
      <c r="G57" s="48" t="s">
        <v>17</v>
      </c>
      <c r="H57" s="39">
        <f>SUM(H59+H61)</f>
        <v>3626486.02</v>
      </c>
      <c r="I57" s="39">
        <f t="shared" ref="I57:Y57" si="14">SUM(I59+I61)</f>
        <v>0</v>
      </c>
      <c r="J57" s="39">
        <f t="shared" si="14"/>
        <v>0</v>
      </c>
      <c r="K57" s="39">
        <f t="shared" si="14"/>
        <v>3626486.02</v>
      </c>
      <c r="L57" s="39">
        <f t="shared" si="14"/>
        <v>1706010.48</v>
      </c>
      <c r="M57" s="39">
        <f t="shared" si="14"/>
        <v>24000</v>
      </c>
      <c r="N57" s="39">
        <f t="shared" si="14"/>
        <v>520488.54</v>
      </c>
      <c r="O57" s="39">
        <f t="shared" si="14"/>
        <v>24674</v>
      </c>
      <c r="P57" s="39">
        <f t="shared" si="14"/>
        <v>14400</v>
      </c>
      <c r="Q57" s="39">
        <f t="shared" si="14"/>
        <v>1081486</v>
      </c>
      <c r="R57" s="39">
        <f t="shared" si="14"/>
        <v>0</v>
      </c>
      <c r="S57" s="39">
        <f t="shared" si="14"/>
        <v>54254</v>
      </c>
      <c r="T57" s="39">
        <f t="shared" si="14"/>
        <v>138513</v>
      </c>
      <c r="U57" s="39">
        <f t="shared" si="14"/>
        <v>0</v>
      </c>
      <c r="V57" s="39">
        <f t="shared" si="14"/>
        <v>0</v>
      </c>
      <c r="W57" s="39">
        <f t="shared" si="14"/>
        <v>0</v>
      </c>
      <c r="X57" s="39">
        <f t="shared" si="14"/>
        <v>62660</v>
      </c>
      <c r="Y57" s="39">
        <f t="shared" si="14"/>
        <v>0</v>
      </c>
    </row>
    <row r="58" spans="1:26" ht="52.5" customHeight="1" x14ac:dyDescent="0.25">
      <c r="A58" s="124"/>
      <c r="B58" s="118"/>
      <c r="C58" s="120"/>
      <c r="D58" s="120"/>
      <c r="E58" s="120"/>
      <c r="F58" s="120"/>
      <c r="G58" s="48" t="s">
        <v>18</v>
      </c>
      <c r="H58" s="39">
        <f>SUM(H60+H62)</f>
        <v>0</v>
      </c>
      <c r="I58" s="39">
        <f t="shared" ref="I58:Y58" si="15">SUM(I60+I62)</f>
        <v>0</v>
      </c>
      <c r="J58" s="39">
        <f t="shared" si="15"/>
        <v>998398.73</v>
      </c>
      <c r="K58" s="39">
        <f t="shared" si="15"/>
        <v>928216.87999999989</v>
      </c>
      <c r="L58" s="39">
        <f t="shared" si="15"/>
        <v>456990.99</v>
      </c>
      <c r="M58" s="39">
        <f t="shared" si="15"/>
        <v>0</v>
      </c>
      <c r="N58" s="39">
        <f t="shared" si="15"/>
        <v>113865.47</v>
      </c>
      <c r="O58" s="39">
        <f t="shared" si="15"/>
        <v>10980.52</v>
      </c>
      <c r="P58" s="39">
        <f t="shared" si="15"/>
        <v>0</v>
      </c>
      <c r="Q58" s="39">
        <f t="shared" si="15"/>
        <v>279418.55</v>
      </c>
      <c r="R58" s="39">
        <f t="shared" si="15"/>
        <v>0</v>
      </c>
      <c r="S58" s="39">
        <f t="shared" si="15"/>
        <v>20677.060000000001</v>
      </c>
      <c r="T58" s="39">
        <f t="shared" si="15"/>
        <v>38836.29</v>
      </c>
      <c r="U58" s="39">
        <f t="shared" si="15"/>
        <v>0</v>
      </c>
      <c r="V58" s="39">
        <f t="shared" si="15"/>
        <v>0</v>
      </c>
      <c r="W58" s="39">
        <f t="shared" si="15"/>
        <v>0</v>
      </c>
      <c r="X58" s="39">
        <f t="shared" si="15"/>
        <v>7448</v>
      </c>
      <c r="Y58" s="39">
        <f t="shared" si="15"/>
        <v>70181.850000000035</v>
      </c>
      <c r="Z58" s="34"/>
    </row>
    <row r="59" spans="1:26" ht="16.5" customHeight="1" x14ac:dyDescent="0.25">
      <c r="A59" s="107" t="s">
        <v>46</v>
      </c>
      <c r="B59" s="109">
        <v>300</v>
      </c>
      <c r="C59" s="111" t="s">
        <v>22</v>
      </c>
      <c r="D59" s="111" t="s">
        <v>87</v>
      </c>
      <c r="E59" s="111" t="s">
        <v>45</v>
      </c>
      <c r="F59" s="111"/>
      <c r="G59" s="13" t="s">
        <v>17</v>
      </c>
      <c r="H59" s="14">
        <v>2226499.02</v>
      </c>
      <c r="I59" s="14"/>
      <c r="J59" s="14"/>
      <c r="K59" s="38">
        <f t="shared" ref="K59:K81" si="16">SUM(L59:X59)</f>
        <v>2226499.02</v>
      </c>
      <c r="L59" s="13">
        <v>1706010.48</v>
      </c>
      <c r="M59" s="14"/>
      <c r="N59" s="13">
        <v>520488.54</v>
      </c>
      <c r="O59" s="14"/>
      <c r="P59" s="14"/>
      <c r="Q59" s="14"/>
      <c r="R59" s="13"/>
      <c r="S59" s="14"/>
      <c r="T59" s="14"/>
      <c r="U59" s="13"/>
      <c r="V59" s="14"/>
      <c r="W59" s="14"/>
      <c r="X59" s="14"/>
      <c r="Y59" s="39"/>
    </row>
    <row r="60" spans="1:26" ht="15.75" customHeight="1" x14ac:dyDescent="0.25">
      <c r="A60" s="108"/>
      <c r="B60" s="110"/>
      <c r="C60" s="112"/>
      <c r="D60" s="112"/>
      <c r="E60" s="112"/>
      <c r="F60" s="112"/>
      <c r="G60" s="13" t="s">
        <v>18</v>
      </c>
      <c r="H60" s="14"/>
      <c r="I60" s="23"/>
      <c r="J60" s="23">
        <v>570856.46</v>
      </c>
      <c r="K60" s="38">
        <f t="shared" si="16"/>
        <v>570856.46</v>
      </c>
      <c r="L60" s="14">
        <v>456990.99</v>
      </c>
      <c r="M60" s="14"/>
      <c r="N60" s="14">
        <v>113865.47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39">
        <f t="shared" ref="Y60" si="17">SUM(I60+J60-K60)</f>
        <v>0</v>
      </c>
    </row>
    <row r="61" spans="1:26" ht="15.75" customHeight="1" x14ac:dyDescent="0.25">
      <c r="A61" s="107" t="s">
        <v>48</v>
      </c>
      <c r="B61" s="109">
        <v>300</v>
      </c>
      <c r="C61" s="111" t="s">
        <v>22</v>
      </c>
      <c r="D61" s="111" t="s">
        <v>87</v>
      </c>
      <c r="E61" s="111" t="s">
        <v>45</v>
      </c>
      <c r="F61" s="111"/>
      <c r="G61" s="13" t="s">
        <v>17</v>
      </c>
      <c r="H61" s="14">
        <v>1399987</v>
      </c>
      <c r="I61" s="23"/>
      <c r="J61" s="23"/>
      <c r="K61" s="38">
        <f t="shared" si="16"/>
        <v>1399987</v>
      </c>
      <c r="L61" s="14"/>
      <c r="M61" s="14">
        <v>24000</v>
      </c>
      <c r="N61" s="14"/>
      <c r="O61" s="14">
        <v>24674</v>
      </c>
      <c r="P61" s="14">
        <v>14400</v>
      </c>
      <c r="Q61" s="14">
        <v>1081486</v>
      </c>
      <c r="R61" s="14"/>
      <c r="S61" s="14">
        <v>54254</v>
      </c>
      <c r="T61" s="14">
        <v>138513</v>
      </c>
      <c r="U61" s="14"/>
      <c r="V61" s="14"/>
      <c r="W61" s="14"/>
      <c r="X61" s="14">
        <v>62660</v>
      </c>
      <c r="Y61" s="39"/>
    </row>
    <row r="62" spans="1:26" ht="15.75" customHeight="1" x14ac:dyDescent="0.25">
      <c r="A62" s="108"/>
      <c r="B62" s="110"/>
      <c r="C62" s="112"/>
      <c r="D62" s="112"/>
      <c r="E62" s="112"/>
      <c r="F62" s="112"/>
      <c r="G62" s="13" t="s">
        <v>18</v>
      </c>
      <c r="H62" s="14"/>
      <c r="I62" s="23"/>
      <c r="J62" s="23">
        <v>427542.27</v>
      </c>
      <c r="K62" s="38">
        <f t="shared" si="16"/>
        <v>357360.42</v>
      </c>
      <c r="L62" s="14"/>
      <c r="M62" s="14"/>
      <c r="N62" s="14"/>
      <c r="O62" s="14">
        <v>10980.52</v>
      </c>
      <c r="P62" s="14"/>
      <c r="Q62" s="14">
        <v>279418.55</v>
      </c>
      <c r="R62" s="14"/>
      <c r="S62" s="14">
        <v>20677.060000000001</v>
      </c>
      <c r="T62" s="14">
        <v>38836.29</v>
      </c>
      <c r="U62" s="14"/>
      <c r="V62" s="14"/>
      <c r="W62" s="14"/>
      <c r="X62" s="14">
        <v>7448</v>
      </c>
      <c r="Y62" s="39">
        <f>SUM(I62+J62-K62)</f>
        <v>70181.850000000035</v>
      </c>
    </row>
    <row r="63" spans="1:26" ht="37.5" customHeight="1" x14ac:dyDescent="0.25">
      <c r="A63" s="123" t="s">
        <v>86</v>
      </c>
      <c r="B63" s="117">
        <v>300</v>
      </c>
      <c r="C63" s="119" t="s">
        <v>70</v>
      </c>
      <c r="D63" s="119" t="s">
        <v>87</v>
      </c>
      <c r="E63" s="119" t="s">
        <v>45</v>
      </c>
      <c r="F63" s="119" t="s">
        <v>88</v>
      </c>
      <c r="G63" s="48" t="s">
        <v>17</v>
      </c>
      <c r="H63" s="39">
        <f>SUM(H65+H67)</f>
        <v>1869580.98</v>
      </c>
      <c r="I63" s="39">
        <f t="shared" ref="I63:Y63" si="18">SUM(I65+I67)</f>
        <v>0</v>
      </c>
      <c r="J63" s="39">
        <f t="shared" si="18"/>
        <v>0</v>
      </c>
      <c r="K63" s="39">
        <f t="shared" si="18"/>
        <v>1869580.98</v>
      </c>
      <c r="L63" s="39">
        <f t="shared" si="18"/>
        <v>929543.7</v>
      </c>
      <c r="M63" s="39">
        <f t="shared" si="18"/>
        <v>0</v>
      </c>
      <c r="N63" s="39">
        <f t="shared" si="18"/>
        <v>275457.28000000003</v>
      </c>
      <c r="O63" s="39">
        <f t="shared" si="18"/>
        <v>0</v>
      </c>
      <c r="P63" s="39">
        <f t="shared" si="18"/>
        <v>0</v>
      </c>
      <c r="Q63" s="39">
        <f t="shared" si="18"/>
        <v>580410</v>
      </c>
      <c r="R63" s="39">
        <f t="shared" si="18"/>
        <v>0</v>
      </c>
      <c r="S63" s="39">
        <f t="shared" si="18"/>
        <v>28430</v>
      </c>
      <c r="T63" s="39">
        <f t="shared" si="18"/>
        <v>35000</v>
      </c>
      <c r="U63" s="39">
        <f t="shared" si="18"/>
        <v>0</v>
      </c>
      <c r="V63" s="39">
        <f t="shared" si="18"/>
        <v>0</v>
      </c>
      <c r="W63" s="39">
        <f t="shared" si="18"/>
        <v>0</v>
      </c>
      <c r="X63" s="39">
        <f t="shared" si="18"/>
        <v>20740</v>
      </c>
      <c r="Y63" s="39">
        <f t="shared" si="18"/>
        <v>0</v>
      </c>
    </row>
    <row r="64" spans="1:26" ht="48.75" customHeight="1" x14ac:dyDescent="0.25">
      <c r="A64" s="124"/>
      <c r="B64" s="118"/>
      <c r="C64" s="120"/>
      <c r="D64" s="120"/>
      <c r="E64" s="120"/>
      <c r="F64" s="120"/>
      <c r="G64" s="48" t="s">
        <v>18</v>
      </c>
      <c r="H64" s="39">
        <f>SUM(H66+H68)</f>
        <v>0</v>
      </c>
      <c r="I64" s="39">
        <f t="shared" ref="I64:Y64" si="19">SUM(I66+I68)</f>
        <v>0</v>
      </c>
      <c r="J64" s="39">
        <f t="shared" si="19"/>
        <v>452968.77</v>
      </c>
      <c r="K64" s="39">
        <f t="shared" si="19"/>
        <v>297930.20999999996</v>
      </c>
      <c r="L64" s="39">
        <f t="shared" si="19"/>
        <v>128835.13</v>
      </c>
      <c r="M64" s="39">
        <f t="shared" si="19"/>
        <v>0</v>
      </c>
      <c r="N64" s="39">
        <f t="shared" si="19"/>
        <v>38908.21</v>
      </c>
      <c r="O64" s="39">
        <f t="shared" si="19"/>
        <v>0</v>
      </c>
      <c r="P64" s="39">
        <f t="shared" si="19"/>
        <v>0</v>
      </c>
      <c r="Q64" s="39">
        <f t="shared" si="19"/>
        <v>117233.73</v>
      </c>
      <c r="R64" s="39">
        <f t="shared" si="19"/>
        <v>0</v>
      </c>
      <c r="S64" s="39">
        <f t="shared" si="19"/>
        <v>4593.6000000000004</v>
      </c>
      <c r="T64" s="39">
        <f t="shared" si="19"/>
        <v>8359.5400000000009</v>
      </c>
      <c r="U64" s="39">
        <f t="shared" si="19"/>
        <v>0</v>
      </c>
      <c r="V64" s="39">
        <f t="shared" si="19"/>
        <v>0</v>
      </c>
      <c r="W64" s="39">
        <f t="shared" si="19"/>
        <v>0</v>
      </c>
      <c r="X64" s="39">
        <f t="shared" si="19"/>
        <v>0</v>
      </c>
      <c r="Y64" s="39">
        <f t="shared" si="19"/>
        <v>155038.56000000003</v>
      </c>
    </row>
    <row r="65" spans="1:26" ht="15.75" customHeight="1" x14ac:dyDescent="0.25">
      <c r="A65" s="107" t="s">
        <v>46</v>
      </c>
      <c r="B65" s="109">
        <v>300</v>
      </c>
      <c r="C65" s="111" t="s">
        <v>70</v>
      </c>
      <c r="D65" s="113" t="s">
        <v>87</v>
      </c>
      <c r="E65" s="109">
        <v>611</v>
      </c>
      <c r="F65" s="109"/>
      <c r="G65" s="13" t="s">
        <v>17</v>
      </c>
      <c r="H65" s="14">
        <v>1205000.98</v>
      </c>
      <c r="I65" s="23"/>
      <c r="J65" s="23"/>
      <c r="K65" s="38">
        <f t="shared" si="16"/>
        <v>1205000.98</v>
      </c>
      <c r="L65" s="14">
        <v>929543.7</v>
      </c>
      <c r="M65" s="14"/>
      <c r="N65" s="14">
        <v>275457.28000000003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6" ht="15.75" customHeight="1" x14ac:dyDescent="0.25">
      <c r="A66" s="108"/>
      <c r="B66" s="110"/>
      <c r="C66" s="112"/>
      <c r="D66" s="114"/>
      <c r="E66" s="110"/>
      <c r="F66" s="110"/>
      <c r="G66" s="13" t="s">
        <v>18</v>
      </c>
      <c r="H66" s="14"/>
      <c r="I66" s="23"/>
      <c r="J66" s="23">
        <v>227291.04</v>
      </c>
      <c r="K66" s="38">
        <f t="shared" si="16"/>
        <v>167743.34</v>
      </c>
      <c r="L66" s="14">
        <v>128835.13</v>
      </c>
      <c r="M66" s="14"/>
      <c r="N66" s="14">
        <v>38908.21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>
        <f t="shared" ref="Y66" si="20">I66+J66-K66</f>
        <v>59547.700000000012</v>
      </c>
    </row>
    <row r="67" spans="1:26" ht="15.75" customHeight="1" x14ac:dyDescent="0.25">
      <c r="A67" s="107" t="s">
        <v>48</v>
      </c>
      <c r="B67" s="109">
        <v>300</v>
      </c>
      <c r="C67" s="111" t="s">
        <v>70</v>
      </c>
      <c r="D67" s="111" t="s">
        <v>87</v>
      </c>
      <c r="E67" s="111" t="s">
        <v>45</v>
      </c>
      <c r="F67" s="111"/>
      <c r="G67" s="13" t="s">
        <v>17</v>
      </c>
      <c r="H67" s="14">
        <v>664580</v>
      </c>
      <c r="I67" s="23"/>
      <c r="J67" s="23"/>
      <c r="K67" s="38">
        <f t="shared" si="16"/>
        <v>664580</v>
      </c>
      <c r="L67" s="14"/>
      <c r="M67" s="14"/>
      <c r="N67" s="14"/>
      <c r="O67" s="14"/>
      <c r="P67" s="14"/>
      <c r="Q67" s="14">
        <v>580410</v>
      </c>
      <c r="R67" s="14"/>
      <c r="S67" s="14">
        <v>28430</v>
      </c>
      <c r="T67" s="14">
        <v>35000</v>
      </c>
      <c r="U67" s="14"/>
      <c r="V67" s="14"/>
      <c r="W67" s="14"/>
      <c r="X67" s="14">
        <v>20740</v>
      </c>
      <c r="Y67" s="14"/>
    </row>
    <row r="68" spans="1:26" ht="15.75" customHeight="1" x14ac:dyDescent="0.25">
      <c r="A68" s="108"/>
      <c r="B68" s="110"/>
      <c r="C68" s="112"/>
      <c r="D68" s="112"/>
      <c r="E68" s="112"/>
      <c r="F68" s="112"/>
      <c r="G68" s="13" t="s">
        <v>18</v>
      </c>
      <c r="H68" s="14"/>
      <c r="I68" s="23"/>
      <c r="J68" s="23">
        <v>225677.73</v>
      </c>
      <c r="K68" s="38">
        <f t="shared" si="16"/>
        <v>130186.87</v>
      </c>
      <c r="L68" s="14"/>
      <c r="M68" s="14"/>
      <c r="N68" s="14"/>
      <c r="O68" s="14"/>
      <c r="P68" s="14"/>
      <c r="Q68" s="14">
        <v>117233.73</v>
      </c>
      <c r="R68" s="14"/>
      <c r="S68" s="14">
        <v>4593.6000000000004</v>
      </c>
      <c r="T68" s="14">
        <v>8359.5400000000009</v>
      </c>
      <c r="U68" s="14"/>
      <c r="V68" s="14"/>
      <c r="W68" s="14"/>
      <c r="X68" s="14"/>
      <c r="Y68" s="14">
        <f>I68+J68-K68</f>
        <v>95490.860000000015</v>
      </c>
    </row>
    <row r="69" spans="1:26" s="69" customFormat="1" ht="30.75" customHeight="1" x14ac:dyDescent="0.25">
      <c r="A69" s="115" t="s">
        <v>89</v>
      </c>
      <c r="B69" s="117">
        <v>300</v>
      </c>
      <c r="C69" s="119" t="s">
        <v>22</v>
      </c>
      <c r="D69" s="121" t="s">
        <v>90</v>
      </c>
      <c r="E69" s="117">
        <v>611</v>
      </c>
      <c r="F69" s="117">
        <v>241</v>
      </c>
      <c r="G69" s="13" t="s">
        <v>17</v>
      </c>
      <c r="H69" s="39">
        <f>SUM(H71+H73)</f>
        <v>11771861.77</v>
      </c>
      <c r="I69" s="39">
        <f t="shared" ref="I69:Y69" si="21">SUM(I71+I73)</f>
        <v>0</v>
      </c>
      <c r="J69" s="39">
        <f t="shared" si="21"/>
        <v>0</v>
      </c>
      <c r="K69" s="39">
        <f t="shared" si="21"/>
        <v>11771861.77</v>
      </c>
      <c r="L69" s="39">
        <f t="shared" si="21"/>
        <v>8956310.2200000007</v>
      </c>
      <c r="M69" s="39">
        <f t="shared" si="21"/>
        <v>0</v>
      </c>
      <c r="N69" s="39">
        <f t="shared" si="21"/>
        <v>2720665.55</v>
      </c>
      <c r="O69" s="39">
        <f t="shared" si="21"/>
        <v>11000</v>
      </c>
      <c r="P69" s="39">
        <f t="shared" si="21"/>
        <v>0</v>
      </c>
      <c r="Q69" s="39">
        <f t="shared" si="21"/>
        <v>0</v>
      </c>
      <c r="R69" s="39">
        <f t="shared" si="21"/>
        <v>0</v>
      </c>
      <c r="S69" s="39">
        <f t="shared" si="21"/>
        <v>0</v>
      </c>
      <c r="T69" s="39">
        <f t="shared" si="21"/>
        <v>0</v>
      </c>
      <c r="U69" s="39">
        <f t="shared" si="21"/>
        <v>0</v>
      </c>
      <c r="V69" s="39">
        <f t="shared" si="21"/>
        <v>0</v>
      </c>
      <c r="W69" s="39">
        <f t="shared" si="21"/>
        <v>80400</v>
      </c>
      <c r="X69" s="39">
        <f t="shared" si="21"/>
        <v>3486</v>
      </c>
      <c r="Y69" s="39">
        <f t="shared" si="21"/>
        <v>0</v>
      </c>
    </row>
    <row r="70" spans="1:26" s="69" customFormat="1" ht="99.75" customHeight="1" x14ac:dyDescent="0.25">
      <c r="A70" s="116"/>
      <c r="B70" s="118"/>
      <c r="C70" s="120"/>
      <c r="D70" s="122"/>
      <c r="E70" s="118"/>
      <c r="F70" s="118"/>
      <c r="G70" s="13" t="s">
        <v>18</v>
      </c>
      <c r="H70" s="39">
        <f>SUM(H72+H74)</f>
        <v>0</v>
      </c>
      <c r="I70" s="39">
        <f t="shared" ref="I70:Y70" si="22">SUM(I72+I74)</f>
        <v>0</v>
      </c>
      <c r="J70" s="39">
        <f t="shared" si="22"/>
        <v>2341398.87</v>
      </c>
      <c r="K70" s="39">
        <f t="shared" si="22"/>
        <v>2147739.52</v>
      </c>
      <c r="L70" s="39">
        <f t="shared" si="22"/>
        <v>1748125.14</v>
      </c>
      <c r="M70" s="39">
        <f t="shared" si="22"/>
        <v>0</v>
      </c>
      <c r="N70" s="39">
        <f t="shared" si="22"/>
        <v>399614.38</v>
      </c>
      <c r="O70" s="39">
        <f t="shared" si="22"/>
        <v>0</v>
      </c>
      <c r="P70" s="39">
        <f t="shared" si="22"/>
        <v>0</v>
      </c>
      <c r="Q70" s="39">
        <f t="shared" si="22"/>
        <v>0</v>
      </c>
      <c r="R70" s="39">
        <f t="shared" si="22"/>
        <v>0</v>
      </c>
      <c r="S70" s="39">
        <f t="shared" si="22"/>
        <v>0</v>
      </c>
      <c r="T70" s="39">
        <f t="shared" si="22"/>
        <v>0</v>
      </c>
      <c r="U70" s="39">
        <f t="shared" si="22"/>
        <v>0</v>
      </c>
      <c r="V70" s="39">
        <f t="shared" si="22"/>
        <v>0</v>
      </c>
      <c r="W70" s="39">
        <f t="shared" si="22"/>
        <v>0</v>
      </c>
      <c r="X70" s="39">
        <f t="shared" si="22"/>
        <v>0</v>
      </c>
      <c r="Y70" s="39">
        <f t="shared" si="22"/>
        <v>193659.35000000009</v>
      </c>
    </row>
    <row r="71" spans="1:26" ht="12.75" customHeight="1" x14ac:dyDescent="0.25">
      <c r="A71" s="107" t="s">
        <v>46</v>
      </c>
      <c r="B71" s="109">
        <v>300</v>
      </c>
      <c r="C71" s="111" t="s">
        <v>22</v>
      </c>
      <c r="D71" s="111" t="s">
        <v>90</v>
      </c>
      <c r="E71" s="111" t="s">
        <v>45</v>
      </c>
      <c r="F71" s="111"/>
      <c r="G71" s="13" t="s">
        <v>17</v>
      </c>
      <c r="H71" s="14">
        <v>11676975.77</v>
      </c>
      <c r="I71" s="23"/>
      <c r="J71" s="23"/>
      <c r="K71" s="38">
        <f t="shared" si="16"/>
        <v>11676975.77</v>
      </c>
      <c r="L71" s="13">
        <v>8956310.2200000007</v>
      </c>
      <c r="M71" s="13"/>
      <c r="N71" s="13">
        <v>2720665.55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</row>
    <row r="72" spans="1:26" ht="13.5" customHeight="1" x14ac:dyDescent="0.25">
      <c r="A72" s="108"/>
      <c r="B72" s="110"/>
      <c r="C72" s="112"/>
      <c r="D72" s="112"/>
      <c r="E72" s="112"/>
      <c r="F72" s="112"/>
      <c r="G72" s="13" t="s">
        <v>18</v>
      </c>
      <c r="H72" s="14"/>
      <c r="I72" s="23"/>
      <c r="J72" s="23">
        <v>2341398.87</v>
      </c>
      <c r="K72" s="38">
        <f t="shared" si="16"/>
        <v>2147739.52</v>
      </c>
      <c r="L72" s="13">
        <v>1748125.14</v>
      </c>
      <c r="M72" s="13"/>
      <c r="N72" s="13">
        <v>399614.38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23">
        <f>I72+J72-K72</f>
        <v>193659.35000000009</v>
      </c>
      <c r="Z72" s="34"/>
    </row>
    <row r="73" spans="1:26" ht="17.25" customHeight="1" x14ac:dyDescent="0.25">
      <c r="A73" s="107" t="s">
        <v>48</v>
      </c>
      <c r="B73" s="109">
        <v>300</v>
      </c>
      <c r="C73" s="111" t="s">
        <v>22</v>
      </c>
      <c r="D73" s="113" t="s">
        <v>90</v>
      </c>
      <c r="E73" s="109">
        <v>611</v>
      </c>
      <c r="F73" s="109"/>
      <c r="G73" s="13" t="s">
        <v>17</v>
      </c>
      <c r="H73" s="14">
        <v>94886</v>
      </c>
      <c r="I73" s="23"/>
      <c r="J73" s="23"/>
      <c r="K73" s="38">
        <f t="shared" si="16"/>
        <v>94886</v>
      </c>
      <c r="L73" s="13"/>
      <c r="M73" s="13"/>
      <c r="N73" s="13"/>
      <c r="O73" s="13">
        <v>11000</v>
      </c>
      <c r="P73" s="13"/>
      <c r="Q73" s="13"/>
      <c r="R73" s="13"/>
      <c r="S73" s="13"/>
      <c r="T73" s="13"/>
      <c r="U73" s="13"/>
      <c r="V73" s="13"/>
      <c r="W73" s="13">
        <v>80400</v>
      </c>
      <c r="X73" s="13">
        <v>3486</v>
      </c>
      <c r="Y73" s="23"/>
      <c r="Z73" s="34"/>
    </row>
    <row r="74" spans="1:26" ht="17.25" customHeight="1" x14ac:dyDescent="0.25">
      <c r="A74" s="108"/>
      <c r="B74" s="110"/>
      <c r="C74" s="112"/>
      <c r="D74" s="114"/>
      <c r="E74" s="110"/>
      <c r="F74" s="110"/>
      <c r="G74" s="13" t="s">
        <v>18</v>
      </c>
      <c r="H74" s="14"/>
      <c r="I74" s="23"/>
      <c r="J74" s="23"/>
      <c r="K74" s="38">
        <f t="shared" si="16"/>
        <v>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23"/>
      <c r="Z74" s="34"/>
    </row>
    <row r="75" spans="1:26" s="69" customFormat="1" ht="30.75" customHeight="1" x14ac:dyDescent="0.25">
      <c r="A75" s="115" t="s">
        <v>89</v>
      </c>
      <c r="B75" s="117">
        <v>300</v>
      </c>
      <c r="C75" s="119" t="s">
        <v>70</v>
      </c>
      <c r="D75" s="121">
        <v>3010060140</v>
      </c>
      <c r="E75" s="117">
        <v>611</v>
      </c>
      <c r="F75" s="117">
        <v>241</v>
      </c>
      <c r="G75" s="13" t="s">
        <v>17</v>
      </c>
      <c r="H75" s="39">
        <f>SUM(H77+H79)</f>
        <v>2418657.2400000002</v>
      </c>
      <c r="I75" s="39">
        <f t="shared" ref="I75:Y75" si="23">SUM(I77+I79)</f>
        <v>0</v>
      </c>
      <c r="J75" s="39">
        <f t="shared" si="23"/>
        <v>0</v>
      </c>
      <c r="K75" s="39">
        <f t="shared" si="23"/>
        <v>2418657.2400000002</v>
      </c>
      <c r="L75" s="39">
        <f t="shared" si="23"/>
        <v>1837407.85</v>
      </c>
      <c r="M75" s="39">
        <f t="shared" si="23"/>
        <v>0</v>
      </c>
      <c r="N75" s="39">
        <f t="shared" si="23"/>
        <v>539031.39</v>
      </c>
      <c r="O75" s="39">
        <f t="shared" si="23"/>
        <v>10000</v>
      </c>
      <c r="P75" s="39">
        <f t="shared" si="23"/>
        <v>0</v>
      </c>
      <c r="Q75" s="39">
        <f t="shared" si="23"/>
        <v>0</v>
      </c>
      <c r="R75" s="39">
        <f t="shared" si="23"/>
        <v>0</v>
      </c>
      <c r="S75" s="39">
        <f t="shared" si="23"/>
        <v>0</v>
      </c>
      <c r="T75" s="39">
        <f t="shared" si="23"/>
        <v>0</v>
      </c>
      <c r="U75" s="39">
        <f t="shared" si="23"/>
        <v>0</v>
      </c>
      <c r="V75" s="39">
        <f t="shared" si="23"/>
        <v>0</v>
      </c>
      <c r="W75" s="39">
        <f t="shared" si="23"/>
        <v>0</v>
      </c>
      <c r="X75" s="39">
        <f t="shared" si="23"/>
        <v>32218</v>
      </c>
      <c r="Y75" s="39">
        <f t="shared" si="23"/>
        <v>0</v>
      </c>
    </row>
    <row r="76" spans="1:26" s="69" customFormat="1" ht="95.25" customHeight="1" x14ac:dyDescent="0.25">
      <c r="A76" s="116"/>
      <c r="B76" s="118"/>
      <c r="C76" s="120"/>
      <c r="D76" s="122"/>
      <c r="E76" s="118"/>
      <c r="F76" s="118"/>
      <c r="G76" s="13" t="s">
        <v>18</v>
      </c>
      <c r="H76" s="39">
        <f>SUM(H78+H80)</f>
        <v>0</v>
      </c>
      <c r="I76" s="39">
        <f t="shared" ref="I76:Y76" si="24">SUM(I78+I80)</f>
        <v>0</v>
      </c>
      <c r="J76" s="39">
        <f t="shared" si="24"/>
        <v>505627.57</v>
      </c>
      <c r="K76" s="39">
        <f t="shared" si="24"/>
        <v>505627.57</v>
      </c>
      <c r="L76" s="39">
        <f t="shared" si="24"/>
        <v>388346.83</v>
      </c>
      <c r="M76" s="39">
        <f t="shared" si="24"/>
        <v>0</v>
      </c>
      <c r="N76" s="39">
        <f t="shared" si="24"/>
        <v>117280.74</v>
      </c>
      <c r="O76" s="39">
        <f t="shared" si="24"/>
        <v>0</v>
      </c>
      <c r="P76" s="39">
        <f t="shared" si="24"/>
        <v>0</v>
      </c>
      <c r="Q76" s="39">
        <f t="shared" si="24"/>
        <v>0</v>
      </c>
      <c r="R76" s="39">
        <f t="shared" si="24"/>
        <v>0</v>
      </c>
      <c r="S76" s="39">
        <f t="shared" si="24"/>
        <v>0</v>
      </c>
      <c r="T76" s="39">
        <f t="shared" si="24"/>
        <v>0</v>
      </c>
      <c r="U76" s="39">
        <f t="shared" si="24"/>
        <v>0</v>
      </c>
      <c r="V76" s="39">
        <f t="shared" si="24"/>
        <v>0</v>
      </c>
      <c r="W76" s="39">
        <f t="shared" si="24"/>
        <v>0</v>
      </c>
      <c r="X76" s="39">
        <f t="shared" si="24"/>
        <v>0</v>
      </c>
      <c r="Y76" s="39">
        <f t="shared" si="24"/>
        <v>0</v>
      </c>
    </row>
    <row r="77" spans="1:26" ht="12.75" customHeight="1" x14ac:dyDescent="0.25">
      <c r="A77" s="107" t="s">
        <v>46</v>
      </c>
      <c r="B77" s="109">
        <v>300</v>
      </c>
      <c r="C77" s="111" t="s">
        <v>70</v>
      </c>
      <c r="D77" s="111" t="s">
        <v>90</v>
      </c>
      <c r="E77" s="111" t="s">
        <v>45</v>
      </c>
      <c r="F77" s="111"/>
      <c r="G77" s="13" t="s">
        <v>17</v>
      </c>
      <c r="H77" s="14">
        <v>2376439.2400000002</v>
      </c>
      <c r="I77" s="23"/>
      <c r="J77" s="23"/>
      <c r="K77" s="38">
        <f t="shared" ref="K77:K80" si="25">SUM(L77:X77)</f>
        <v>2376439.2400000002</v>
      </c>
      <c r="L77" s="13">
        <v>1837407.85</v>
      </c>
      <c r="M77" s="13"/>
      <c r="N77" s="13">
        <v>539031.39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</row>
    <row r="78" spans="1:26" ht="13.5" customHeight="1" x14ac:dyDescent="0.25">
      <c r="A78" s="108"/>
      <c r="B78" s="110"/>
      <c r="C78" s="112"/>
      <c r="D78" s="112"/>
      <c r="E78" s="112"/>
      <c r="F78" s="112"/>
      <c r="G78" s="13" t="s">
        <v>18</v>
      </c>
      <c r="H78" s="14"/>
      <c r="I78" s="23"/>
      <c r="J78" s="23">
        <v>505627.57</v>
      </c>
      <c r="K78" s="38">
        <f t="shared" si="25"/>
        <v>505627.57</v>
      </c>
      <c r="L78" s="13">
        <v>388346.83</v>
      </c>
      <c r="M78" s="13"/>
      <c r="N78" s="13">
        <v>117280.74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23">
        <f>I78+J78-K78</f>
        <v>0</v>
      </c>
      <c r="Z78" s="34"/>
    </row>
    <row r="79" spans="1:26" ht="17.25" customHeight="1" x14ac:dyDescent="0.25">
      <c r="A79" s="107" t="s">
        <v>48</v>
      </c>
      <c r="B79" s="109">
        <v>300</v>
      </c>
      <c r="C79" s="111" t="s">
        <v>70</v>
      </c>
      <c r="D79" s="113" t="s">
        <v>90</v>
      </c>
      <c r="E79" s="109">
        <v>611</v>
      </c>
      <c r="F79" s="109"/>
      <c r="G79" s="13" t="s">
        <v>17</v>
      </c>
      <c r="H79" s="14">
        <v>42218</v>
      </c>
      <c r="I79" s="23"/>
      <c r="J79" s="23"/>
      <c r="K79" s="38">
        <f t="shared" si="25"/>
        <v>42218</v>
      </c>
      <c r="L79" s="13"/>
      <c r="M79" s="13"/>
      <c r="N79" s="13"/>
      <c r="O79" s="13">
        <v>10000</v>
      </c>
      <c r="P79" s="13"/>
      <c r="Q79" s="13"/>
      <c r="R79" s="13"/>
      <c r="S79" s="13"/>
      <c r="T79" s="13"/>
      <c r="U79" s="13"/>
      <c r="V79" s="13"/>
      <c r="W79" s="13"/>
      <c r="X79" s="13">
        <v>32218</v>
      </c>
      <c r="Y79" s="23"/>
      <c r="Z79" s="34"/>
    </row>
    <row r="80" spans="1:26" ht="17.25" customHeight="1" x14ac:dyDescent="0.25">
      <c r="A80" s="108"/>
      <c r="B80" s="110"/>
      <c r="C80" s="112"/>
      <c r="D80" s="114"/>
      <c r="E80" s="110"/>
      <c r="F80" s="110"/>
      <c r="G80" s="13" t="s">
        <v>18</v>
      </c>
      <c r="H80" s="14"/>
      <c r="I80" s="23"/>
      <c r="J80" s="23"/>
      <c r="K80" s="38">
        <f t="shared" si="25"/>
        <v>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23"/>
      <c r="Z80" s="34"/>
    </row>
    <row r="81" spans="1:25" ht="20.25" customHeight="1" x14ac:dyDescent="0.25">
      <c r="A81" s="62" t="s">
        <v>52</v>
      </c>
      <c r="B81" s="62"/>
      <c r="C81" s="63"/>
      <c r="D81" s="63"/>
      <c r="E81" s="63"/>
      <c r="F81" s="63"/>
      <c r="G81" s="13"/>
      <c r="H81" s="14"/>
      <c r="I81" s="23"/>
      <c r="J81" s="23"/>
      <c r="K81" s="38">
        <f t="shared" si="16"/>
        <v>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>
        <f>I81+J81-K81</f>
        <v>0</v>
      </c>
    </row>
    <row r="82" spans="1:25" ht="35.25" customHeight="1" x14ac:dyDescent="0.25">
      <c r="A82" s="104" t="s">
        <v>53</v>
      </c>
      <c r="B82" s="105"/>
      <c r="C82" s="105"/>
      <c r="D82" s="106"/>
      <c r="E82" s="105"/>
      <c r="F82" s="105"/>
      <c r="G82" s="46" t="s">
        <v>17</v>
      </c>
      <c r="H82" s="38">
        <v>1350000</v>
      </c>
      <c r="I82" s="38">
        <v>49785.97</v>
      </c>
      <c r="J82" s="38"/>
      <c r="K82" s="38">
        <f>SUM(L82:X82)</f>
        <v>1399785.97</v>
      </c>
      <c r="L82" s="38"/>
      <c r="M82" s="38"/>
      <c r="N82" s="38"/>
      <c r="O82" s="38"/>
      <c r="P82" s="38"/>
      <c r="Q82" s="38"/>
      <c r="R82" s="38"/>
      <c r="S82" s="38"/>
      <c r="T82" s="53">
        <v>390986.38</v>
      </c>
      <c r="U82" s="38"/>
      <c r="V82" s="38">
        <v>1900</v>
      </c>
      <c r="W82" s="47"/>
      <c r="X82" s="47">
        <v>1006899.59</v>
      </c>
      <c r="Y82" s="38"/>
    </row>
    <row r="83" spans="1:25" ht="27.75" customHeight="1" x14ac:dyDescent="0.25">
      <c r="A83" s="104"/>
      <c r="B83" s="105"/>
      <c r="C83" s="105"/>
      <c r="D83" s="106"/>
      <c r="E83" s="105"/>
      <c r="F83" s="105"/>
      <c r="G83" s="46" t="s">
        <v>18</v>
      </c>
      <c r="H83" s="38"/>
      <c r="I83" s="38">
        <v>49785.97</v>
      </c>
      <c r="J83" s="38">
        <v>236871.1</v>
      </c>
      <c r="K83" s="38">
        <f>SUM(L83:X83)</f>
        <v>234515.59999999998</v>
      </c>
      <c r="L83" s="38"/>
      <c r="M83" s="38"/>
      <c r="N83" s="38"/>
      <c r="O83" s="38"/>
      <c r="P83" s="38"/>
      <c r="Q83" s="38"/>
      <c r="R83" s="38"/>
      <c r="S83" s="38"/>
      <c r="T83" s="38">
        <v>64367.199999999997</v>
      </c>
      <c r="U83" s="38"/>
      <c r="V83" s="38">
        <v>160.06</v>
      </c>
      <c r="W83" s="38"/>
      <c r="X83" s="38">
        <v>169988.34</v>
      </c>
      <c r="Y83" s="38">
        <f>I83+J83-K83</f>
        <v>52141.47000000003</v>
      </c>
    </row>
    <row r="84" spans="1:25" x14ac:dyDescent="0.25">
      <c r="A84" s="24"/>
      <c r="B84" s="24"/>
      <c r="C84" s="24"/>
      <c r="D84" s="24"/>
      <c r="E84" s="24"/>
      <c r="F84" s="25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4"/>
      <c r="B85" s="24" t="s">
        <v>54</v>
      </c>
      <c r="C85" s="24"/>
      <c r="D85" s="24"/>
      <c r="E85" s="28"/>
      <c r="F85" s="29"/>
      <c r="G85" s="30"/>
      <c r="H85" s="30"/>
      <c r="I85" s="31"/>
      <c r="J85" s="26"/>
      <c r="K85" s="30" t="s">
        <v>57</v>
      </c>
      <c r="L85" s="30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4"/>
      <c r="B86" s="24"/>
      <c r="C86" s="24"/>
      <c r="D86" s="24"/>
      <c r="E86" s="24"/>
      <c r="F86" s="25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4" t="s">
        <v>55</v>
      </c>
      <c r="B87" s="24" t="s">
        <v>56</v>
      </c>
      <c r="C87" s="24"/>
      <c r="D87" s="24"/>
      <c r="E87" s="28"/>
      <c r="F87" s="29"/>
      <c r="G87" s="30"/>
      <c r="H87" s="30"/>
      <c r="I87" s="31"/>
      <c r="J87" s="26"/>
      <c r="K87" s="32" t="s">
        <v>58</v>
      </c>
      <c r="L87" s="30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4"/>
      <c r="B88" s="24"/>
      <c r="C88" s="24"/>
      <c r="D88" s="24"/>
      <c r="E88" s="24"/>
      <c r="F88" s="25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222">
    <mergeCell ref="E75:E76"/>
    <mergeCell ref="F75:F76"/>
    <mergeCell ref="A77:A78"/>
    <mergeCell ref="B77:B78"/>
    <mergeCell ref="C77:C78"/>
    <mergeCell ref="D77:D78"/>
    <mergeCell ref="E77:E78"/>
    <mergeCell ref="F77:F78"/>
    <mergeCell ref="A69:A70"/>
    <mergeCell ref="B69:B70"/>
    <mergeCell ref="C69:C70"/>
    <mergeCell ref="D69:D70"/>
    <mergeCell ref="E69:E70"/>
    <mergeCell ref="F69:F70"/>
    <mergeCell ref="E73:E74"/>
    <mergeCell ref="F73:F74"/>
    <mergeCell ref="C61:C62"/>
    <mergeCell ref="D61:D62"/>
    <mergeCell ref="E61:E62"/>
    <mergeCell ref="F61:F62"/>
    <mergeCell ref="A63:A64"/>
    <mergeCell ref="B63:B64"/>
    <mergeCell ref="A65:A66"/>
    <mergeCell ref="B65:B66"/>
    <mergeCell ref="C65:C66"/>
    <mergeCell ref="D65:D66"/>
    <mergeCell ref="E65:E66"/>
    <mergeCell ref="F65:F66"/>
    <mergeCell ref="F63:F64"/>
    <mergeCell ref="C63:C64"/>
    <mergeCell ref="A82:A83"/>
    <mergeCell ref="B82:B83"/>
    <mergeCell ref="C82:C83"/>
    <mergeCell ref="D82:D83"/>
    <mergeCell ref="E82:E83"/>
    <mergeCell ref="F82:F83"/>
    <mergeCell ref="B71:B72"/>
    <mergeCell ref="C71:C72"/>
    <mergeCell ref="D71:D72"/>
    <mergeCell ref="E71:E72"/>
    <mergeCell ref="F71:F72"/>
    <mergeCell ref="B73:B74"/>
    <mergeCell ref="C73:C74"/>
    <mergeCell ref="D73:D74"/>
    <mergeCell ref="A75:A76"/>
    <mergeCell ref="B75:B76"/>
    <mergeCell ref="C75:C76"/>
    <mergeCell ref="D75:D76"/>
    <mergeCell ref="A79:A80"/>
    <mergeCell ref="B79:B80"/>
    <mergeCell ref="C79:C80"/>
    <mergeCell ref="D79:D80"/>
    <mergeCell ref="A71:A72"/>
    <mergeCell ref="A73:A74"/>
    <mergeCell ref="E79:E80"/>
    <mergeCell ref="F79:F80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D63:D64"/>
    <mergeCell ref="E63:E64"/>
    <mergeCell ref="A67:A68"/>
    <mergeCell ref="B67:B68"/>
    <mergeCell ref="C67:C68"/>
    <mergeCell ref="D67:D68"/>
    <mergeCell ref="E67:E68"/>
    <mergeCell ref="F67:F68"/>
    <mergeCell ref="A61:A62"/>
    <mergeCell ref="B61:B62"/>
    <mergeCell ref="A55:A56"/>
    <mergeCell ref="B55:B56"/>
    <mergeCell ref="C55:C56"/>
    <mergeCell ref="D55:D56"/>
    <mergeCell ref="E55:E56"/>
    <mergeCell ref="F55:F56"/>
    <mergeCell ref="D49:D50"/>
    <mergeCell ref="E49:E50"/>
    <mergeCell ref="F49:F50"/>
    <mergeCell ref="A53:A54"/>
    <mergeCell ref="B53:B54"/>
    <mergeCell ref="C53:C54"/>
    <mergeCell ref="D53:D54"/>
    <mergeCell ref="E53:E54"/>
    <mergeCell ref="F53:F54"/>
    <mergeCell ref="B45:B46"/>
    <mergeCell ref="C45:C46"/>
    <mergeCell ref="B49:B50"/>
    <mergeCell ref="C49:C50"/>
    <mergeCell ref="B41:B42"/>
    <mergeCell ref="C41:C42"/>
    <mergeCell ref="A45:A48"/>
    <mergeCell ref="B47:B48"/>
    <mergeCell ref="C47:C48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41:A44"/>
    <mergeCell ref="B43:B44"/>
    <mergeCell ref="C43:C44"/>
    <mergeCell ref="D43:D44"/>
    <mergeCell ref="E43:E44"/>
    <mergeCell ref="F43:F44"/>
    <mergeCell ref="A27:A30"/>
    <mergeCell ref="A31:A34"/>
    <mergeCell ref="B33:B34"/>
    <mergeCell ref="C33:C34"/>
    <mergeCell ref="D33:D34"/>
    <mergeCell ref="E33:E34"/>
    <mergeCell ref="F33:F34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A25:A26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A23:A24"/>
    <mergeCell ref="A15:A18"/>
    <mergeCell ref="B17:B18"/>
    <mergeCell ref="C17:C18"/>
    <mergeCell ref="D17:D18"/>
    <mergeCell ref="E17:E18"/>
    <mergeCell ref="F17:F18"/>
    <mergeCell ref="A19:A22"/>
    <mergeCell ref="B21:B22"/>
    <mergeCell ref="C21:C22"/>
    <mergeCell ref="D21:D22"/>
    <mergeCell ref="E21:E22"/>
    <mergeCell ref="F21:F22"/>
    <mergeCell ref="D9:D10"/>
    <mergeCell ref="E9:E10"/>
    <mergeCell ref="F9:F10"/>
    <mergeCell ref="B19:B20"/>
    <mergeCell ref="C19:C20"/>
    <mergeCell ref="D19:D20"/>
    <mergeCell ref="E19:E20"/>
    <mergeCell ref="F19:F20"/>
    <mergeCell ref="B15:B16"/>
    <mergeCell ref="C15:C16"/>
    <mergeCell ref="D15:D16"/>
    <mergeCell ref="E15:E16"/>
    <mergeCell ref="F15:F16"/>
    <mergeCell ref="A1:Y1"/>
    <mergeCell ref="A2:Y2"/>
    <mergeCell ref="A3:Y3"/>
    <mergeCell ref="A5:A6"/>
    <mergeCell ref="B5:E5"/>
    <mergeCell ref="F5:F6"/>
    <mergeCell ref="H5:H6"/>
    <mergeCell ref="I5:I6"/>
    <mergeCell ref="J5:J6"/>
    <mergeCell ref="K5:K6"/>
    <mergeCell ref="F47:F48"/>
    <mergeCell ref="A49:A52"/>
    <mergeCell ref="B51:B52"/>
    <mergeCell ref="C51:C52"/>
    <mergeCell ref="D51:D52"/>
    <mergeCell ref="E51:E52"/>
    <mergeCell ref="F51:F52"/>
    <mergeCell ref="L5:X5"/>
    <mergeCell ref="Y5:Y6"/>
    <mergeCell ref="A7:A8"/>
    <mergeCell ref="B7:B8"/>
    <mergeCell ref="C7:C8"/>
    <mergeCell ref="D7:D8"/>
    <mergeCell ref="E7:E8"/>
    <mergeCell ref="F7:F8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0" max="25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BreakPreview" topLeftCell="A22" zoomScale="60" zoomScaleNormal="100" workbookViewId="0">
      <selection activeCell="A37" sqref="A37:A38"/>
    </sheetView>
  </sheetViews>
  <sheetFormatPr defaultRowHeight="15" x14ac:dyDescent="0.25"/>
  <cols>
    <col min="1" max="1" width="47.28515625" customWidth="1"/>
    <col min="2" max="2" width="4.140625" customWidth="1"/>
    <col min="3" max="3" width="5.85546875" customWidth="1"/>
    <col min="4" max="4" width="8.7109375" customWidth="1"/>
    <col min="5" max="5" width="6.85546875" customWidth="1"/>
    <col min="6" max="6" width="7.7109375" style="33" customWidth="1"/>
    <col min="7" max="7" width="4.28515625" style="34" customWidth="1"/>
    <col min="8" max="8" width="15" style="34" customWidth="1"/>
    <col min="9" max="9" width="15.42578125" style="34" customWidth="1"/>
    <col min="10" max="10" width="14.28515625" style="34" customWidth="1"/>
    <col min="11" max="11" width="12" style="34" customWidth="1"/>
    <col min="12" max="12" width="11.28515625" style="34" customWidth="1"/>
    <col min="13" max="13" width="9.85546875" style="34" customWidth="1"/>
    <col min="14" max="14" width="10.85546875" style="34" customWidth="1"/>
    <col min="15" max="15" width="12.140625" style="34" bestFit="1" customWidth="1"/>
    <col min="16" max="17" width="9.140625" style="34"/>
    <col min="18" max="18" width="4.28515625" style="34" customWidth="1"/>
    <col min="19" max="19" width="13.28515625" style="34" customWidth="1"/>
    <col min="20" max="20" width="16.42578125" style="34" customWidth="1"/>
    <col min="21" max="21" width="10.28515625" style="34" customWidth="1"/>
    <col min="22" max="22" width="12.5703125" style="34" customWidth="1"/>
    <col min="23" max="23" width="13.42578125" style="34" customWidth="1"/>
    <col min="24" max="24" width="17.42578125" style="34" customWidth="1"/>
    <col min="25" max="25" width="9.140625" style="34"/>
    <col min="26" max="26" width="12.28515625" bestFit="1" customWidth="1"/>
  </cols>
  <sheetData>
    <row r="1" spans="1:2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x14ac:dyDescent="0.25">
      <c r="A3" s="149" t="s">
        <v>68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2</v>
      </c>
    </row>
    <row r="5" spans="1:25" x14ac:dyDescent="0.25">
      <c r="A5" s="150" t="s">
        <v>3</v>
      </c>
      <c r="B5" s="151" t="s">
        <v>4</v>
      </c>
      <c r="C5" s="152"/>
      <c r="D5" s="152"/>
      <c r="E5" s="153"/>
      <c r="F5" s="154" t="s">
        <v>5</v>
      </c>
      <c r="G5" s="6"/>
      <c r="H5" s="156" t="s">
        <v>6</v>
      </c>
      <c r="I5" s="156" t="s">
        <v>7</v>
      </c>
      <c r="J5" s="156" t="s">
        <v>8</v>
      </c>
      <c r="K5" s="159" t="s">
        <v>9</v>
      </c>
      <c r="L5" s="147" t="s">
        <v>10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11</v>
      </c>
    </row>
    <row r="6" spans="1:25" ht="30" customHeight="1" x14ac:dyDescent="0.25">
      <c r="A6" s="150"/>
      <c r="B6" s="59" t="s">
        <v>12</v>
      </c>
      <c r="C6" s="59" t="s">
        <v>13</v>
      </c>
      <c r="D6" s="59" t="s">
        <v>14</v>
      </c>
      <c r="E6" s="59" t="s">
        <v>15</v>
      </c>
      <c r="F6" s="155"/>
      <c r="G6" s="7"/>
      <c r="H6" s="157"/>
      <c r="I6" s="158"/>
      <c r="J6" s="157"/>
      <c r="K6" s="159"/>
      <c r="L6" s="8">
        <v>211</v>
      </c>
      <c r="M6" s="9">
        <v>212</v>
      </c>
      <c r="N6" s="9">
        <v>213</v>
      </c>
      <c r="O6" s="9">
        <v>221</v>
      </c>
      <c r="P6" s="9">
        <v>222</v>
      </c>
      <c r="Q6" s="9">
        <v>223</v>
      </c>
      <c r="R6" s="9">
        <v>224</v>
      </c>
      <c r="S6" s="9">
        <v>225</v>
      </c>
      <c r="T6" s="9">
        <v>226</v>
      </c>
      <c r="U6" s="9">
        <v>262</v>
      </c>
      <c r="V6" s="9">
        <v>290</v>
      </c>
      <c r="W6" s="9">
        <v>310</v>
      </c>
      <c r="X6" s="9">
        <v>340</v>
      </c>
      <c r="Y6" s="148"/>
    </row>
    <row r="7" spans="1:25" x14ac:dyDescent="0.25">
      <c r="A7" s="143" t="s">
        <v>16</v>
      </c>
      <c r="B7" s="143"/>
      <c r="C7" s="145"/>
      <c r="D7" s="145"/>
      <c r="E7" s="145"/>
      <c r="F7" s="145"/>
      <c r="G7" s="10" t="s">
        <v>17</v>
      </c>
      <c r="H7" s="10">
        <f t="shared" ref="H7:Y8" si="0">H12+H39</f>
        <v>20697094.48</v>
      </c>
      <c r="I7" s="10">
        <f t="shared" si="0"/>
        <v>4162505.97</v>
      </c>
      <c r="J7" s="10">
        <f t="shared" si="0"/>
        <v>0</v>
      </c>
      <c r="K7" s="10">
        <f t="shared" si="0"/>
        <v>24869600.450000003</v>
      </c>
      <c r="L7" s="10">
        <f t="shared" si="0"/>
        <v>8859682.3200000003</v>
      </c>
      <c r="M7" s="10">
        <f t="shared" si="0"/>
        <v>24000</v>
      </c>
      <c r="N7" s="10">
        <f t="shared" si="0"/>
        <v>2675623.6399999997</v>
      </c>
      <c r="O7" s="10">
        <f t="shared" si="0"/>
        <v>80874</v>
      </c>
      <c r="P7" s="10">
        <f t="shared" si="0"/>
        <v>14400</v>
      </c>
      <c r="Q7" s="10">
        <f t="shared" si="0"/>
        <v>1661896</v>
      </c>
      <c r="R7" s="10">
        <f t="shared" si="0"/>
        <v>0</v>
      </c>
      <c r="S7" s="10">
        <f t="shared" si="0"/>
        <v>613329</v>
      </c>
      <c r="T7" s="10">
        <f t="shared" si="0"/>
        <v>8600490.9000000004</v>
      </c>
      <c r="U7" s="10">
        <f t="shared" si="0"/>
        <v>0</v>
      </c>
      <c r="V7" s="10">
        <f t="shared" si="0"/>
        <v>27900</v>
      </c>
      <c r="W7" s="10">
        <f t="shared" si="0"/>
        <v>140200</v>
      </c>
      <c r="X7" s="10">
        <f t="shared" si="0"/>
        <v>2171204.59</v>
      </c>
      <c r="Y7" s="10">
        <f t="shared" si="0"/>
        <v>0</v>
      </c>
    </row>
    <row r="8" spans="1:25" x14ac:dyDescent="0.25">
      <c r="A8" s="144"/>
      <c r="B8" s="144"/>
      <c r="C8" s="146"/>
      <c r="D8" s="146"/>
      <c r="E8" s="146"/>
      <c r="F8" s="146"/>
      <c r="G8" s="10" t="s">
        <v>18</v>
      </c>
      <c r="H8" s="10">
        <f t="shared" si="0"/>
        <v>0</v>
      </c>
      <c r="I8" s="10">
        <f t="shared" si="0"/>
        <v>4162505.97</v>
      </c>
      <c r="J8" s="10">
        <f t="shared" si="0"/>
        <v>3006725.4000000004</v>
      </c>
      <c r="K8" s="10">
        <f t="shared" si="0"/>
        <v>2306124.7199999997</v>
      </c>
      <c r="L8" s="10">
        <f t="shared" si="0"/>
        <v>1763990.97</v>
      </c>
      <c r="M8" s="10">
        <f t="shared" si="0"/>
        <v>0</v>
      </c>
      <c r="N8" s="10">
        <f t="shared" si="0"/>
        <v>329353.16000000003</v>
      </c>
      <c r="O8" s="10">
        <f t="shared" si="0"/>
        <v>2079.48</v>
      </c>
      <c r="P8" s="10">
        <f t="shared" si="0"/>
        <v>0</v>
      </c>
      <c r="Q8" s="10">
        <f t="shared" si="0"/>
        <v>9422.09</v>
      </c>
      <c r="R8" s="10">
        <f t="shared" si="0"/>
        <v>0</v>
      </c>
      <c r="S8" s="10">
        <f t="shared" si="0"/>
        <v>10025</v>
      </c>
      <c r="T8" s="10">
        <f t="shared" si="0"/>
        <v>111254.01999999999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80000</v>
      </c>
      <c r="Y8" s="10">
        <f t="shared" si="0"/>
        <v>4863106.6499999994</v>
      </c>
    </row>
    <row r="9" spans="1:25" ht="24.75" customHeight="1" x14ac:dyDescent="0.25">
      <c r="A9" s="141" t="s">
        <v>19</v>
      </c>
      <c r="B9" s="143"/>
      <c r="C9" s="145"/>
      <c r="D9" s="145"/>
      <c r="E9" s="145"/>
      <c r="F9" s="145"/>
      <c r="G9" s="10" t="s">
        <v>17</v>
      </c>
      <c r="H9" s="10">
        <f t="shared" ref="H9:Y10" si="1">H12+H41</f>
        <v>19347094.48</v>
      </c>
      <c r="I9" s="10">
        <f t="shared" si="1"/>
        <v>4112720</v>
      </c>
      <c r="J9" s="10">
        <f t="shared" si="1"/>
        <v>0</v>
      </c>
      <c r="K9" s="10">
        <f t="shared" si="1"/>
        <v>23469814.48</v>
      </c>
      <c r="L9" s="10">
        <f t="shared" si="1"/>
        <v>8859682.3200000003</v>
      </c>
      <c r="M9" s="10">
        <f t="shared" si="1"/>
        <v>24000</v>
      </c>
      <c r="N9" s="10">
        <f t="shared" si="1"/>
        <v>2675623.6399999997</v>
      </c>
      <c r="O9" s="10">
        <f t="shared" si="1"/>
        <v>80874</v>
      </c>
      <c r="P9" s="10">
        <f t="shared" si="1"/>
        <v>14400</v>
      </c>
      <c r="Q9" s="10">
        <f t="shared" si="1"/>
        <v>1661896</v>
      </c>
      <c r="R9" s="10">
        <f t="shared" si="1"/>
        <v>0</v>
      </c>
      <c r="S9" s="10">
        <f t="shared" si="1"/>
        <v>613329</v>
      </c>
      <c r="T9" s="10">
        <f t="shared" si="1"/>
        <v>8209504.5199999996</v>
      </c>
      <c r="U9" s="10">
        <f t="shared" si="1"/>
        <v>0</v>
      </c>
      <c r="V9" s="10">
        <f t="shared" si="1"/>
        <v>26000</v>
      </c>
      <c r="W9" s="10">
        <f t="shared" si="1"/>
        <v>140200</v>
      </c>
      <c r="X9" s="10">
        <f t="shared" si="1"/>
        <v>1164305</v>
      </c>
      <c r="Y9" s="10">
        <f t="shared" si="1"/>
        <v>0</v>
      </c>
    </row>
    <row r="10" spans="1:25" ht="24.75" customHeight="1" x14ac:dyDescent="0.25">
      <c r="A10" s="142"/>
      <c r="B10" s="144"/>
      <c r="C10" s="146"/>
      <c r="D10" s="146"/>
      <c r="E10" s="146"/>
      <c r="F10" s="146"/>
      <c r="G10" s="10" t="s">
        <v>18</v>
      </c>
      <c r="H10" s="10">
        <f>H13+H42</f>
        <v>0</v>
      </c>
      <c r="I10" s="10">
        <f t="shared" si="1"/>
        <v>4112720</v>
      </c>
      <c r="J10" s="10">
        <f t="shared" si="1"/>
        <v>2876404.2</v>
      </c>
      <c r="K10" s="10">
        <f t="shared" si="1"/>
        <v>2277511.42</v>
      </c>
      <c r="L10" s="10">
        <f t="shared" si="1"/>
        <v>1763990.97</v>
      </c>
      <c r="M10" s="10">
        <f t="shared" si="1"/>
        <v>0</v>
      </c>
      <c r="N10" s="10">
        <f t="shared" si="1"/>
        <v>329353.16000000003</v>
      </c>
      <c r="O10" s="10">
        <f t="shared" si="1"/>
        <v>2079.48</v>
      </c>
      <c r="P10" s="10">
        <f t="shared" si="1"/>
        <v>0</v>
      </c>
      <c r="Q10" s="10">
        <f t="shared" si="1"/>
        <v>9422.09</v>
      </c>
      <c r="R10" s="10">
        <f t="shared" si="1"/>
        <v>0</v>
      </c>
      <c r="S10" s="10">
        <f t="shared" si="1"/>
        <v>10025</v>
      </c>
      <c r="T10" s="10">
        <f t="shared" si="1"/>
        <v>82640.72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80000</v>
      </c>
      <c r="Y10" s="10">
        <f t="shared" si="1"/>
        <v>4711612.7799999993</v>
      </c>
    </row>
    <row r="11" spans="1:25" x14ac:dyDescent="0.25">
      <c r="A11" s="11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41" customFormat="1" ht="28.5" customHeight="1" x14ac:dyDescent="0.25">
      <c r="A12" s="126" t="s">
        <v>20</v>
      </c>
      <c r="B12" s="126"/>
      <c r="C12" s="130"/>
      <c r="D12" s="130"/>
      <c r="E12" s="130"/>
      <c r="F12" s="130"/>
      <c r="G12" s="40" t="s">
        <v>17</v>
      </c>
      <c r="H12" s="38">
        <f>H15+H17+H19+H21+H23+H25+H27+H29+H31+H33+H35+H37</f>
        <v>5620117.5199999996</v>
      </c>
      <c r="I12" s="38">
        <f t="shared" ref="I12:Y13" si="2">I15+I17+I19+I21+I23+I25+I27+I29+I31+I33+I35+I37</f>
        <v>4112720</v>
      </c>
      <c r="J12" s="38">
        <f t="shared" si="2"/>
        <v>0</v>
      </c>
      <c r="K12" s="38">
        <f t="shared" si="2"/>
        <v>9732837.5199999996</v>
      </c>
      <c r="L12" s="38">
        <f t="shared" si="2"/>
        <v>0</v>
      </c>
      <c r="M12" s="38">
        <f t="shared" si="2"/>
        <v>0</v>
      </c>
      <c r="N12" s="38">
        <f t="shared" si="2"/>
        <v>0</v>
      </c>
      <c r="O12" s="38">
        <f t="shared" si="2"/>
        <v>35200</v>
      </c>
      <c r="P12" s="38">
        <f t="shared" si="2"/>
        <v>0</v>
      </c>
      <c r="Q12" s="38">
        <f t="shared" si="2"/>
        <v>0</v>
      </c>
      <c r="R12" s="38">
        <f t="shared" si="2"/>
        <v>0</v>
      </c>
      <c r="S12" s="38">
        <f t="shared" si="2"/>
        <v>530645</v>
      </c>
      <c r="T12" s="38">
        <f t="shared" si="2"/>
        <v>8035991.5199999996</v>
      </c>
      <c r="U12" s="38">
        <f t="shared" si="2"/>
        <v>0</v>
      </c>
      <c r="V12" s="38">
        <f t="shared" si="2"/>
        <v>26000</v>
      </c>
      <c r="W12" s="38">
        <f t="shared" si="2"/>
        <v>59800</v>
      </c>
      <c r="X12" s="38">
        <f t="shared" si="2"/>
        <v>1045201</v>
      </c>
      <c r="Y12" s="38">
        <f t="shared" si="2"/>
        <v>0</v>
      </c>
    </row>
    <row r="13" spans="1:25" s="41" customFormat="1" ht="30.75" customHeight="1" x14ac:dyDescent="0.25">
      <c r="A13" s="127"/>
      <c r="B13" s="127"/>
      <c r="C13" s="131"/>
      <c r="D13" s="131"/>
      <c r="E13" s="131"/>
      <c r="F13" s="131"/>
      <c r="G13" s="42" t="s">
        <v>18</v>
      </c>
      <c r="H13" s="43">
        <f>H16+H18+H20+H22+H24+H26+H28+H30+H32+H34+H36+H38</f>
        <v>0</v>
      </c>
      <c r="I13" s="43">
        <f t="shared" si="2"/>
        <v>4112720</v>
      </c>
      <c r="J13" s="43">
        <f t="shared" si="2"/>
        <v>194113.2</v>
      </c>
      <c r="K13" s="43">
        <f t="shared" si="2"/>
        <v>159116.4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43">
        <f t="shared" si="2"/>
        <v>0</v>
      </c>
      <c r="S13" s="43">
        <f t="shared" si="2"/>
        <v>3408.2</v>
      </c>
      <c r="T13" s="43">
        <f t="shared" si="2"/>
        <v>75708.2</v>
      </c>
      <c r="U13" s="43">
        <f t="shared" si="2"/>
        <v>0</v>
      </c>
      <c r="V13" s="43">
        <f t="shared" si="2"/>
        <v>0</v>
      </c>
      <c r="W13" s="43">
        <f t="shared" si="2"/>
        <v>0</v>
      </c>
      <c r="X13" s="43">
        <f t="shared" si="2"/>
        <v>80000</v>
      </c>
      <c r="Y13" s="43">
        <f t="shared" si="2"/>
        <v>4147716.8</v>
      </c>
    </row>
    <row r="14" spans="1:25" ht="17.25" customHeight="1" x14ac:dyDescent="0.25">
      <c r="A14" s="15" t="s">
        <v>10</v>
      </c>
      <c r="B14" s="60"/>
      <c r="C14" s="61"/>
      <c r="D14" s="61"/>
      <c r="E14" s="61"/>
      <c r="F14" s="61"/>
      <c r="G14" s="16"/>
      <c r="H14" s="17"/>
      <c r="I14" s="17"/>
      <c r="J14" s="17"/>
      <c r="K14" s="43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4"/>
    </row>
    <row r="15" spans="1:25" s="20" customFormat="1" ht="27.75" customHeight="1" x14ac:dyDescent="0.25">
      <c r="A15" s="136" t="s">
        <v>21</v>
      </c>
      <c r="B15" s="140">
        <v>300</v>
      </c>
      <c r="C15" s="94" t="s">
        <v>22</v>
      </c>
      <c r="D15" s="160" t="s">
        <v>23</v>
      </c>
      <c r="E15" s="100" t="s">
        <v>24</v>
      </c>
      <c r="F15" s="138" t="s">
        <v>25</v>
      </c>
      <c r="G15" s="13" t="s">
        <v>17</v>
      </c>
      <c r="H15" s="23">
        <v>60000</v>
      </c>
      <c r="I15" s="23"/>
      <c r="J15" s="35"/>
      <c r="K15" s="38">
        <f t="shared" ref="K15:K24" si="3">SUM(L15:X15)</f>
        <v>60000</v>
      </c>
      <c r="L15" s="17"/>
      <c r="M15" s="17"/>
      <c r="N15" s="17"/>
      <c r="O15" s="17"/>
      <c r="P15" s="17"/>
      <c r="Q15" s="17"/>
      <c r="R15" s="17"/>
      <c r="S15" s="17">
        <v>60000</v>
      </c>
      <c r="T15" s="19"/>
      <c r="U15" s="17"/>
      <c r="V15" s="17"/>
      <c r="W15" s="17"/>
      <c r="X15" s="17"/>
      <c r="Y15" s="14"/>
    </row>
    <row r="16" spans="1:25" s="20" customFormat="1" ht="42.75" customHeight="1" x14ac:dyDescent="0.25">
      <c r="A16" s="137"/>
      <c r="B16" s="140"/>
      <c r="C16" s="95"/>
      <c r="D16" s="161"/>
      <c r="E16" s="101"/>
      <c r="F16" s="139"/>
      <c r="G16" s="13" t="s">
        <v>18</v>
      </c>
      <c r="H16" s="23"/>
      <c r="I16" s="23"/>
      <c r="J16" s="35"/>
      <c r="K16" s="38">
        <f t="shared" si="3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>
        <f t="shared" ref="Y16:Y38" si="4">I16+J16-K16</f>
        <v>0</v>
      </c>
    </row>
    <row r="17" spans="1:25" s="20" customFormat="1" ht="29.25" customHeight="1" x14ac:dyDescent="0.25">
      <c r="A17" s="136" t="s">
        <v>59</v>
      </c>
      <c r="B17" s="140">
        <v>300</v>
      </c>
      <c r="C17" s="94" t="s">
        <v>22</v>
      </c>
      <c r="D17" s="160" t="s">
        <v>23</v>
      </c>
      <c r="E17" s="100" t="s">
        <v>24</v>
      </c>
      <c r="F17" s="138" t="s">
        <v>26</v>
      </c>
      <c r="G17" s="13" t="s">
        <v>27</v>
      </c>
      <c r="H17" s="36">
        <v>138700</v>
      </c>
      <c r="I17" s="58"/>
      <c r="J17" s="35"/>
      <c r="K17" s="38">
        <f t="shared" si="3"/>
        <v>138700</v>
      </c>
      <c r="L17" s="17"/>
      <c r="M17" s="17"/>
      <c r="N17" s="17"/>
      <c r="O17" s="17"/>
      <c r="P17" s="17"/>
      <c r="Q17" s="17"/>
      <c r="R17" s="17"/>
      <c r="S17" s="52">
        <v>36200</v>
      </c>
      <c r="T17" s="52">
        <v>100500</v>
      </c>
      <c r="U17" s="17"/>
      <c r="V17" s="17"/>
      <c r="W17" s="17"/>
      <c r="X17" s="52">
        <v>2000</v>
      </c>
      <c r="Y17" s="14"/>
    </row>
    <row r="18" spans="1:25" s="20" customFormat="1" ht="39" customHeight="1" x14ac:dyDescent="0.25">
      <c r="A18" s="137"/>
      <c r="B18" s="140"/>
      <c r="C18" s="95"/>
      <c r="D18" s="161"/>
      <c r="E18" s="101"/>
      <c r="F18" s="139"/>
      <c r="G18" s="13" t="s">
        <v>18</v>
      </c>
      <c r="H18" s="23"/>
      <c r="I18" s="23"/>
      <c r="J18" s="35"/>
      <c r="K18" s="38">
        <f t="shared" si="3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>
        <f t="shared" si="4"/>
        <v>0</v>
      </c>
    </row>
    <row r="19" spans="1:25" s="20" customFormat="1" ht="29.25" customHeight="1" x14ac:dyDescent="0.25">
      <c r="A19" s="136" t="s">
        <v>28</v>
      </c>
      <c r="B19" s="140">
        <v>300</v>
      </c>
      <c r="C19" s="94" t="s">
        <v>22</v>
      </c>
      <c r="D19" s="160" t="s">
        <v>23</v>
      </c>
      <c r="E19" s="100" t="s">
        <v>24</v>
      </c>
      <c r="F19" s="138" t="s">
        <v>29</v>
      </c>
      <c r="G19" s="13" t="s">
        <v>27</v>
      </c>
      <c r="H19" s="36">
        <v>50000</v>
      </c>
      <c r="I19" s="36"/>
      <c r="J19" s="35"/>
      <c r="K19" s="38">
        <f t="shared" si="3"/>
        <v>50000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>
        <v>50000</v>
      </c>
      <c r="Y19" s="14"/>
    </row>
    <row r="20" spans="1:25" s="20" customFormat="1" ht="39.75" customHeight="1" x14ac:dyDescent="0.25">
      <c r="A20" s="137"/>
      <c r="B20" s="140"/>
      <c r="C20" s="95"/>
      <c r="D20" s="161"/>
      <c r="E20" s="101"/>
      <c r="F20" s="139"/>
      <c r="G20" s="13" t="s">
        <v>18</v>
      </c>
      <c r="H20" s="23"/>
      <c r="I20" s="23"/>
      <c r="J20" s="35"/>
      <c r="K20" s="38">
        <f t="shared" si="3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4">
        <f t="shared" si="4"/>
        <v>0</v>
      </c>
    </row>
    <row r="21" spans="1:25" s="20" customFormat="1" ht="29.25" customHeight="1" x14ac:dyDescent="0.25">
      <c r="A21" s="136" t="s">
        <v>60</v>
      </c>
      <c r="B21" s="94">
        <v>300</v>
      </c>
      <c r="C21" s="94" t="s">
        <v>22</v>
      </c>
      <c r="D21" s="160" t="s">
        <v>23</v>
      </c>
      <c r="E21" s="100" t="s">
        <v>24</v>
      </c>
      <c r="F21" s="138" t="s">
        <v>30</v>
      </c>
      <c r="G21" s="13" t="s">
        <v>17</v>
      </c>
      <c r="H21" s="36">
        <v>1338850</v>
      </c>
      <c r="I21" s="54"/>
      <c r="J21" s="35"/>
      <c r="K21" s="38">
        <f t="shared" si="3"/>
        <v>1338850</v>
      </c>
      <c r="L21" s="17"/>
      <c r="M21" s="17"/>
      <c r="N21" s="17"/>
      <c r="O21" s="52">
        <v>15200</v>
      </c>
      <c r="P21" s="17"/>
      <c r="Q21" s="17"/>
      <c r="R21" s="17"/>
      <c r="S21" s="52">
        <v>280575</v>
      </c>
      <c r="T21" s="52">
        <v>143825</v>
      </c>
      <c r="U21" s="17"/>
      <c r="V21" s="52">
        <v>19000</v>
      </c>
      <c r="W21" s="17"/>
      <c r="X21" s="52">
        <v>880250</v>
      </c>
      <c r="Y21" s="14"/>
    </row>
    <row r="22" spans="1:25" s="20" customFormat="1" ht="43.5" customHeight="1" x14ac:dyDescent="0.25">
      <c r="A22" s="137"/>
      <c r="B22" s="95"/>
      <c r="C22" s="95"/>
      <c r="D22" s="161"/>
      <c r="E22" s="101"/>
      <c r="F22" s="139"/>
      <c r="G22" s="13" t="s">
        <v>18</v>
      </c>
      <c r="H22" s="23"/>
      <c r="I22" s="23"/>
      <c r="J22" s="35">
        <v>118405</v>
      </c>
      <c r="K22" s="38">
        <f t="shared" si="3"/>
        <v>83408.2</v>
      </c>
      <c r="L22" s="17"/>
      <c r="M22" s="17"/>
      <c r="N22" s="17"/>
      <c r="O22" s="17"/>
      <c r="P22" s="17"/>
      <c r="Q22" s="17"/>
      <c r="R22" s="17"/>
      <c r="S22" s="17">
        <v>3408.2</v>
      </c>
      <c r="T22" s="17"/>
      <c r="U22" s="17"/>
      <c r="V22" s="17"/>
      <c r="W22" s="17"/>
      <c r="X22" s="17">
        <v>80000</v>
      </c>
      <c r="Y22" s="14">
        <f t="shared" si="4"/>
        <v>34996.800000000003</v>
      </c>
    </row>
    <row r="23" spans="1:25" s="20" customFormat="1" ht="29.25" customHeight="1" x14ac:dyDescent="0.25">
      <c r="A23" s="136" t="s">
        <v>31</v>
      </c>
      <c r="B23" s="94">
        <v>300</v>
      </c>
      <c r="C23" s="94" t="s">
        <v>22</v>
      </c>
      <c r="D23" s="160" t="s">
        <v>23</v>
      </c>
      <c r="E23" s="100" t="s">
        <v>24</v>
      </c>
      <c r="F23" s="138" t="s">
        <v>32</v>
      </c>
      <c r="G23" s="13" t="s">
        <v>27</v>
      </c>
      <c r="H23" s="36">
        <v>50000</v>
      </c>
      <c r="I23" s="36"/>
      <c r="J23" s="35"/>
      <c r="K23" s="38">
        <f t="shared" si="3"/>
        <v>50000</v>
      </c>
      <c r="L23" s="17"/>
      <c r="M23" s="17"/>
      <c r="N23" s="17"/>
      <c r="O23" s="52">
        <v>20000</v>
      </c>
      <c r="P23" s="17"/>
      <c r="Q23" s="17"/>
      <c r="R23" s="17"/>
      <c r="S23" s="19"/>
      <c r="T23" s="52">
        <v>30000</v>
      </c>
      <c r="U23" s="17"/>
      <c r="V23" s="17"/>
      <c r="W23" s="19"/>
      <c r="X23" s="17"/>
      <c r="Y23" s="14"/>
    </row>
    <row r="24" spans="1:25" s="20" customFormat="1" ht="38.25" customHeight="1" x14ac:dyDescent="0.25">
      <c r="A24" s="137"/>
      <c r="B24" s="95"/>
      <c r="C24" s="95"/>
      <c r="D24" s="161"/>
      <c r="E24" s="101"/>
      <c r="F24" s="139"/>
      <c r="G24" s="13" t="s">
        <v>18</v>
      </c>
      <c r="H24" s="35"/>
      <c r="I24" s="35"/>
      <c r="J24" s="35"/>
      <c r="K24" s="38">
        <f t="shared" si="3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4">
        <f t="shared" si="4"/>
        <v>0</v>
      </c>
    </row>
    <row r="25" spans="1:25" ht="33" customHeight="1" x14ac:dyDescent="0.25">
      <c r="A25" s="136" t="s">
        <v>33</v>
      </c>
      <c r="B25" s="94">
        <v>300</v>
      </c>
      <c r="C25" s="94" t="s">
        <v>22</v>
      </c>
      <c r="D25" s="160" t="s">
        <v>23</v>
      </c>
      <c r="E25" s="100" t="s">
        <v>24</v>
      </c>
      <c r="F25" s="133" t="s">
        <v>34</v>
      </c>
      <c r="G25" s="13" t="s">
        <v>27</v>
      </c>
      <c r="H25" s="35">
        <v>36800</v>
      </c>
      <c r="I25" s="35"/>
      <c r="J25" s="35"/>
      <c r="K25" s="38">
        <f>SUM(L25:X25)</f>
        <v>36800</v>
      </c>
      <c r="L25" s="16"/>
      <c r="M25" s="18"/>
      <c r="N25" s="18"/>
      <c r="O25" s="18"/>
      <c r="P25" s="18"/>
      <c r="Q25" s="18"/>
      <c r="R25" s="18"/>
      <c r="S25" s="18"/>
      <c r="T25" s="19"/>
      <c r="U25" s="18"/>
      <c r="V25" s="18"/>
      <c r="W25" s="52">
        <v>34800</v>
      </c>
      <c r="X25" s="52">
        <v>2000</v>
      </c>
      <c r="Y25" s="14"/>
    </row>
    <row r="26" spans="1:25" ht="28.5" customHeight="1" x14ac:dyDescent="0.25">
      <c r="A26" s="137"/>
      <c r="B26" s="95"/>
      <c r="C26" s="95"/>
      <c r="D26" s="161"/>
      <c r="E26" s="101"/>
      <c r="F26" s="134"/>
      <c r="G26" s="13" t="s">
        <v>18</v>
      </c>
      <c r="H26" s="35"/>
      <c r="I26" s="35"/>
      <c r="J26" s="35"/>
      <c r="K26" s="38">
        <f t="shared" ref="K26:K38" si="5">SUM(L26:X26)</f>
        <v>0</v>
      </c>
      <c r="L26" s="16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4">
        <f t="shared" si="4"/>
        <v>0</v>
      </c>
    </row>
    <row r="27" spans="1:25" ht="36" customHeight="1" x14ac:dyDescent="0.25">
      <c r="A27" s="136" t="s">
        <v>61</v>
      </c>
      <c r="B27" s="94">
        <v>300</v>
      </c>
      <c r="C27" s="94" t="s">
        <v>22</v>
      </c>
      <c r="D27" s="160" t="s">
        <v>23</v>
      </c>
      <c r="E27" s="100" t="s">
        <v>24</v>
      </c>
      <c r="F27" s="133" t="s">
        <v>35</v>
      </c>
      <c r="G27" s="13" t="s">
        <v>17</v>
      </c>
      <c r="H27" s="36">
        <v>370000</v>
      </c>
      <c r="I27" s="36"/>
      <c r="J27" s="35"/>
      <c r="K27" s="38">
        <f t="shared" si="5"/>
        <v>370000</v>
      </c>
      <c r="L27" s="16"/>
      <c r="M27" s="18"/>
      <c r="N27" s="18"/>
      <c r="O27" s="18"/>
      <c r="P27" s="18"/>
      <c r="Q27" s="18"/>
      <c r="R27" s="18"/>
      <c r="S27" s="18"/>
      <c r="T27" s="52">
        <v>370000</v>
      </c>
      <c r="U27" s="18"/>
      <c r="V27" s="18"/>
      <c r="W27" s="18"/>
      <c r="X27" s="19"/>
      <c r="Y27" s="14"/>
    </row>
    <row r="28" spans="1:25" ht="36" customHeight="1" x14ac:dyDescent="0.25">
      <c r="A28" s="137"/>
      <c r="B28" s="95"/>
      <c r="C28" s="95"/>
      <c r="D28" s="161"/>
      <c r="E28" s="101"/>
      <c r="F28" s="134"/>
      <c r="G28" s="13" t="s">
        <v>18</v>
      </c>
      <c r="H28" s="35"/>
      <c r="I28" s="35"/>
      <c r="J28" s="35">
        <v>21899.200000000001</v>
      </c>
      <c r="K28" s="38">
        <f t="shared" si="5"/>
        <v>21899.200000000001</v>
      </c>
      <c r="L28" s="16"/>
      <c r="M28" s="18"/>
      <c r="N28" s="18"/>
      <c r="O28" s="18"/>
      <c r="P28" s="18"/>
      <c r="Q28" s="18"/>
      <c r="R28" s="18"/>
      <c r="S28" s="18"/>
      <c r="T28" s="18">
        <v>21899.200000000001</v>
      </c>
      <c r="U28" s="18"/>
      <c r="V28" s="18"/>
      <c r="W28" s="18"/>
      <c r="X28" s="18"/>
      <c r="Y28" s="14">
        <f t="shared" si="4"/>
        <v>0</v>
      </c>
    </row>
    <row r="29" spans="1:25" ht="30" customHeight="1" x14ac:dyDescent="0.25">
      <c r="A29" s="136" t="s">
        <v>36</v>
      </c>
      <c r="B29" s="94">
        <v>300</v>
      </c>
      <c r="C29" s="94" t="s">
        <v>22</v>
      </c>
      <c r="D29" s="160" t="s">
        <v>23</v>
      </c>
      <c r="E29" s="100" t="s">
        <v>24</v>
      </c>
      <c r="F29" s="133" t="s">
        <v>67</v>
      </c>
      <c r="G29" s="13" t="s">
        <v>27</v>
      </c>
      <c r="H29" s="23">
        <v>102055</v>
      </c>
      <c r="I29" s="23"/>
      <c r="J29" s="23"/>
      <c r="K29" s="38">
        <f t="shared" si="5"/>
        <v>102055</v>
      </c>
      <c r="L29" s="13"/>
      <c r="M29" s="21"/>
      <c r="N29" s="21"/>
      <c r="O29" s="21"/>
      <c r="P29" s="21"/>
      <c r="Q29" s="21"/>
      <c r="R29" s="21"/>
      <c r="S29" s="52">
        <v>3000</v>
      </c>
      <c r="T29" s="21">
        <v>95760</v>
      </c>
      <c r="U29" s="21"/>
      <c r="V29" s="21"/>
      <c r="W29" s="21"/>
      <c r="X29" s="52">
        <v>3295</v>
      </c>
      <c r="Y29" s="14"/>
    </row>
    <row r="30" spans="1:25" ht="33.75" customHeight="1" x14ac:dyDescent="0.25">
      <c r="A30" s="137"/>
      <c r="B30" s="95"/>
      <c r="C30" s="95"/>
      <c r="D30" s="161"/>
      <c r="E30" s="101"/>
      <c r="F30" s="134"/>
      <c r="G30" s="13" t="s">
        <v>18</v>
      </c>
      <c r="H30" s="23"/>
      <c r="I30" s="23"/>
      <c r="J30" s="23"/>
      <c r="K30" s="38">
        <f t="shared" si="5"/>
        <v>0</v>
      </c>
      <c r="L30" s="1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4">
        <f t="shared" si="4"/>
        <v>0</v>
      </c>
    </row>
    <row r="31" spans="1:25" ht="33" customHeight="1" x14ac:dyDescent="0.25">
      <c r="A31" s="136" t="s">
        <v>37</v>
      </c>
      <c r="B31" s="94">
        <v>300</v>
      </c>
      <c r="C31" s="94" t="s">
        <v>22</v>
      </c>
      <c r="D31" s="160" t="s">
        <v>23</v>
      </c>
      <c r="E31" s="138" t="s">
        <v>24</v>
      </c>
      <c r="F31" s="133" t="s">
        <v>38</v>
      </c>
      <c r="G31" s="13" t="s">
        <v>17</v>
      </c>
      <c r="H31" s="36">
        <v>36656</v>
      </c>
      <c r="I31" s="58"/>
      <c r="J31" s="23"/>
      <c r="K31" s="38">
        <f t="shared" si="5"/>
        <v>36656</v>
      </c>
      <c r="L31" s="13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52">
        <v>36656</v>
      </c>
      <c r="Y31" s="14"/>
    </row>
    <row r="32" spans="1:25" ht="25.5" customHeight="1" x14ac:dyDescent="0.25">
      <c r="A32" s="137"/>
      <c r="B32" s="95"/>
      <c r="C32" s="95"/>
      <c r="D32" s="161"/>
      <c r="E32" s="139"/>
      <c r="F32" s="134"/>
      <c r="G32" s="13" t="s">
        <v>18</v>
      </c>
      <c r="H32" s="23"/>
      <c r="I32" s="23"/>
      <c r="J32" s="23"/>
      <c r="K32" s="38">
        <f t="shared" si="5"/>
        <v>0</v>
      </c>
      <c r="L32" s="1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4">
        <f t="shared" si="4"/>
        <v>0</v>
      </c>
    </row>
    <row r="33" spans="1:26" ht="32.25" customHeight="1" x14ac:dyDescent="0.25">
      <c r="A33" s="136" t="s">
        <v>62</v>
      </c>
      <c r="B33" s="94">
        <v>300</v>
      </c>
      <c r="C33" s="94" t="s">
        <v>22</v>
      </c>
      <c r="D33" s="160" t="s">
        <v>23</v>
      </c>
      <c r="E33" s="100" t="s">
        <v>24</v>
      </c>
      <c r="F33" s="133" t="s">
        <v>39</v>
      </c>
      <c r="G33" s="13" t="s">
        <v>27</v>
      </c>
      <c r="H33" s="36">
        <v>3371056.52</v>
      </c>
      <c r="I33" s="54">
        <v>4112720</v>
      </c>
      <c r="J33" s="23"/>
      <c r="K33" s="38">
        <f t="shared" si="5"/>
        <v>7483776.5199999996</v>
      </c>
      <c r="L33" s="13"/>
      <c r="M33" s="21"/>
      <c r="N33" s="21"/>
      <c r="O33" s="21"/>
      <c r="P33" s="21"/>
      <c r="Q33" s="21"/>
      <c r="R33" s="21"/>
      <c r="S33" s="52">
        <v>150870</v>
      </c>
      <c r="T33" s="52">
        <v>7265906.5199999996</v>
      </c>
      <c r="U33" s="21"/>
      <c r="V33" s="52">
        <v>7000</v>
      </c>
      <c r="W33" s="21">
        <v>25000</v>
      </c>
      <c r="X33" s="19">
        <v>35000</v>
      </c>
      <c r="Y33" s="14"/>
    </row>
    <row r="34" spans="1:26" ht="27.75" customHeight="1" x14ac:dyDescent="0.25">
      <c r="A34" s="137"/>
      <c r="B34" s="95"/>
      <c r="C34" s="95"/>
      <c r="D34" s="161"/>
      <c r="E34" s="101"/>
      <c r="F34" s="134"/>
      <c r="G34" s="13" t="s">
        <v>18</v>
      </c>
      <c r="H34" s="23"/>
      <c r="I34" s="23">
        <v>4112720</v>
      </c>
      <c r="J34" s="23">
        <v>53809</v>
      </c>
      <c r="K34" s="38">
        <f t="shared" si="5"/>
        <v>53809</v>
      </c>
      <c r="L34" s="13"/>
      <c r="M34" s="21"/>
      <c r="N34" s="21"/>
      <c r="O34" s="21"/>
      <c r="P34" s="21"/>
      <c r="Q34" s="21"/>
      <c r="R34" s="21"/>
      <c r="S34" s="21"/>
      <c r="T34" s="21">
        <v>53809</v>
      </c>
      <c r="U34" s="21"/>
      <c r="V34" s="21"/>
      <c r="W34" s="21"/>
      <c r="X34" s="21"/>
      <c r="Y34" s="14">
        <f t="shared" si="4"/>
        <v>4112720</v>
      </c>
    </row>
    <row r="35" spans="1:26" ht="25.5" customHeight="1" x14ac:dyDescent="0.25">
      <c r="A35" s="94" t="s">
        <v>65</v>
      </c>
      <c r="B35" s="94">
        <v>300</v>
      </c>
      <c r="C35" s="94">
        <v>702</v>
      </c>
      <c r="D35" s="55" t="s">
        <v>23</v>
      </c>
      <c r="E35" s="56" t="s">
        <v>24</v>
      </c>
      <c r="F35" s="57" t="s">
        <v>66</v>
      </c>
      <c r="G35" s="13" t="s">
        <v>27</v>
      </c>
      <c r="H35" s="23">
        <v>60000</v>
      </c>
      <c r="I35" s="23"/>
      <c r="J35" s="23"/>
      <c r="K35" s="38">
        <f t="shared" si="5"/>
        <v>60000</v>
      </c>
      <c r="L35" s="13"/>
      <c r="M35" s="21"/>
      <c r="N35" s="21"/>
      <c r="O35" s="21"/>
      <c r="P35" s="21"/>
      <c r="Q35" s="21"/>
      <c r="R35" s="21"/>
      <c r="S35" s="21"/>
      <c r="T35" s="21">
        <v>30000</v>
      </c>
      <c r="U35" s="21"/>
      <c r="V35" s="21"/>
      <c r="W35" s="21"/>
      <c r="X35" s="21">
        <v>30000</v>
      </c>
      <c r="Y35" s="14"/>
    </row>
    <row r="36" spans="1:26" ht="14.25" customHeight="1" x14ac:dyDescent="0.25">
      <c r="A36" s="95"/>
      <c r="B36" s="95"/>
      <c r="C36" s="95"/>
      <c r="D36" s="55"/>
      <c r="E36" s="56"/>
      <c r="F36" s="57"/>
      <c r="G36" s="13" t="s">
        <v>18</v>
      </c>
      <c r="H36" s="23"/>
      <c r="I36" s="23"/>
      <c r="J36" s="23"/>
      <c r="K36" s="38">
        <f t="shared" si="5"/>
        <v>0</v>
      </c>
      <c r="L36" s="1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4"/>
    </row>
    <row r="37" spans="1:26" ht="42" customHeight="1" x14ac:dyDescent="0.25">
      <c r="A37" s="136" t="s">
        <v>63</v>
      </c>
      <c r="B37" s="94">
        <v>300</v>
      </c>
      <c r="C37" s="94" t="s">
        <v>22</v>
      </c>
      <c r="D37" s="160" t="s">
        <v>23</v>
      </c>
      <c r="E37" s="100" t="s">
        <v>24</v>
      </c>
      <c r="F37" s="102" t="s">
        <v>40</v>
      </c>
      <c r="G37" s="13" t="s">
        <v>17</v>
      </c>
      <c r="H37" s="23">
        <v>6000</v>
      </c>
      <c r="I37" s="23"/>
      <c r="J37" s="23"/>
      <c r="K37" s="38">
        <f t="shared" si="5"/>
        <v>6000</v>
      </c>
      <c r="L37" s="13"/>
      <c r="M37" s="21"/>
      <c r="N37" s="21"/>
      <c r="O37" s="21"/>
      <c r="P37" s="21"/>
      <c r="Q37" s="21"/>
      <c r="R37" s="21"/>
      <c r="S37" s="19"/>
      <c r="T37" s="19"/>
      <c r="U37" s="21"/>
      <c r="V37" s="21"/>
      <c r="W37" s="21"/>
      <c r="X37" s="21">
        <v>6000</v>
      </c>
      <c r="Y37" s="14"/>
    </row>
    <row r="38" spans="1:26" ht="42" customHeight="1" x14ac:dyDescent="0.25">
      <c r="A38" s="137"/>
      <c r="B38" s="95"/>
      <c r="C38" s="95"/>
      <c r="D38" s="161"/>
      <c r="E38" s="101"/>
      <c r="F38" s="103"/>
      <c r="G38" s="13" t="s">
        <v>18</v>
      </c>
      <c r="H38" s="23"/>
      <c r="I38" s="23"/>
      <c r="J38" s="23"/>
      <c r="K38" s="38">
        <f t="shared" si="5"/>
        <v>0</v>
      </c>
      <c r="L38" s="1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4">
        <f t="shared" si="4"/>
        <v>0</v>
      </c>
    </row>
    <row r="39" spans="1:26" ht="32.25" customHeight="1" x14ac:dyDescent="0.25">
      <c r="A39" s="126" t="s">
        <v>41</v>
      </c>
      <c r="B39" s="128"/>
      <c r="C39" s="130"/>
      <c r="D39" s="130"/>
      <c r="E39" s="130"/>
      <c r="F39" s="130"/>
      <c r="G39" s="40" t="s">
        <v>17</v>
      </c>
      <c r="H39" s="38">
        <f t="shared" ref="H39:Y40" si="6">H41+H52</f>
        <v>15076976.960000001</v>
      </c>
      <c r="I39" s="38">
        <f t="shared" si="6"/>
        <v>49785.97</v>
      </c>
      <c r="J39" s="38">
        <f t="shared" si="6"/>
        <v>0</v>
      </c>
      <c r="K39" s="38">
        <f t="shared" si="6"/>
        <v>15136762.930000002</v>
      </c>
      <c r="L39" s="38">
        <f t="shared" si="6"/>
        <v>8859682.3200000003</v>
      </c>
      <c r="M39" s="38">
        <f t="shared" si="6"/>
        <v>24000</v>
      </c>
      <c r="N39" s="38">
        <f t="shared" si="6"/>
        <v>2675623.6399999997</v>
      </c>
      <c r="O39" s="38">
        <f t="shared" si="6"/>
        <v>45674</v>
      </c>
      <c r="P39" s="38">
        <f t="shared" si="6"/>
        <v>14400</v>
      </c>
      <c r="Q39" s="38">
        <f t="shared" si="6"/>
        <v>1661896</v>
      </c>
      <c r="R39" s="38">
        <f t="shared" si="6"/>
        <v>0</v>
      </c>
      <c r="S39" s="38">
        <f t="shared" si="6"/>
        <v>82684</v>
      </c>
      <c r="T39" s="38">
        <f t="shared" si="6"/>
        <v>564499.38</v>
      </c>
      <c r="U39" s="38">
        <f t="shared" si="6"/>
        <v>0</v>
      </c>
      <c r="V39" s="38">
        <f t="shared" si="6"/>
        <v>1900</v>
      </c>
      <c r="W39" s="38">
        <f t="shared" si="6"/>
        <v>80400</v>
      </c>
      <c r="X39" s="38">
        <f t="shared" si="6"/>
        <v>1126003.5899999999</v>
      </c>
      <c r="Y39" s="38">
        <f t="shared" si="6"/>
        <v>0</v>
      </c>
      <c r="Z39" s="34"/>
    </row>
    <row r="40" spans="1:26" s="22" customFormat="1" ht="16.5" customHeight="1" x14ac:dyDescent="0.2">
      <c r="A40" s="127"/>
      <c r="B40" s="129"/>
      <c r="C40" s="131"/>
      <c r="D40" s="131"/>
      <c r="E40" s="131"/>
      <c r="F40" s="131"/>
      <c r="G40" s="45" t="s">
        <v>18</v>
      </c>
      <c r="H40" s="44">
        <f t="shared" si="6"/>
        <v>0</v>
      </c>
      <c r="I40" s="38">
        <f t="shared" si="6"/>
        <v>49785.97</v>
      </c>
      <c r="J40" s="44">
        <f t="shared" si="6"/>
        <v>2812612.2</v>
      </c>
      <c r="K40" s="44">
        <f t="shared" si="6"/>
        <v>2147008.3199999998</v>
      </c>
      <c r="L40" s="44">
        <f t="shared" si="6"/>
        <v>1763990.97</v>
      </c>
      <c r="M40" s="44">
        <f t="shared" si="6"/>
        <v>0</v>
      </c>
      <c r="N40" s="44">
        <f t="shared" si="6"/>
        <v>329353.16000000003</v>
      </c>
      <c r="O40" s="44">
        <f t="shared" si="6"/>
        <v>2079.48</v>
      </c>
      <c r="P40" s="44">
        <f t="shared" si="6"/>
        <v>0</v>
      </c>
      <c r="Q40" s="44">
        <f t="shared" si="6"/>
        <v>9422.09</v>
      </c>
      <c r="R40" s="44">
        <f t="shared" si="6"/>
        <v>0</v>
      </c>
      <c r="S40" s="44">
        <f t="shared" si="6"/>
        <v>6616.8</v>
      </c>
      <c r="T40" s="44">
        <f t="shared" si="6"/>
        <v>35545.82</v>
      </c>
      <c r="U40" s="44">
        <f t="shared" si="6"/>
        <v>0</v>
      </c>
      <c r="V40" s="44">
        <f t="shared" si="6"/>
        <v>0</v>
      </c>
      <c r="W40" s="44">
        <f t="shared" si="6"/>
        <v>0</v>
      </c>
      <c r="X40" s="44">
        <f t="shared" si="6"/>
        <v>0</v>
      </c>
      <c r="Y40" s="44">
        <f t="shared" si="6"/>
        <v>715389.84999999986</v>
      </c>
      <c r="Z40" s="37"/>
    </row>
    <row r="41" spans="1:26" ht="60" customHeight="1" x14ac:dyDescent="0.25">
      <c r="A41" s="104" t="s">
        <v>42</v>
      </c>
      <c r="B41" s="104"/>
      <c r="C41" s="125"/>
      <c r="D41" s="125"/>
      <c r="E41" s="125"/>
      <c r="F41" s="125"/>
      <c r="G41" s="40" t="s">
        <v>17</v>
      </c>
      <c r="H41" s="38">
        <f>H43+H49</f>
        <v>13726976.960000001</v>
      </c>
      <c r="I41" s="38">
        <f t="shared" ref="I41:K42" si="7">I43+I49</f>
        <v>0</v>
      </c>
      <c r="J41" s="38">
        <f t="shared" si="7"/>
        <v>0</v>
      </c>
      <c r="K41" s="38">
        <f t="shared" si="7"/>
        <v>13736976.960000001</v>
      </c>
      <c r="L41" s="38">
        <f>L43+L49</f>
        <v>8859682.3200000003</v>
      </c>
      <c r="M41" s="38">
        <f>M43+M49</f>
        <v>24000</v>
      </c>
      <c r="N41" s="38">
        <f t="shared" ref="N41:N42" si="8">N43+N49</f>
        <v>2675623.6399999997</v>
      </c>
      <c r="O41" s="38">
        <f>O43+O49</f>
        <v>45674</v>
      </c>
      <c r="P41" s="38">
        <f>P43+P49</f>
        <v>14400</v>
      </c>
      <c r="Q41" s="38">
        <f t="shared" ref="Q41" si="9">Q43+Q49</f>
        <v>1661896</v>
      </c>
      <c r="R41" s="38">
        <f>R43+R49</f>
        <v>0</v>
      </c>
      <c r="S41" s="38">
        <f t="shared" ref="S41:T42" si="10">S43+S49</f>
        <v>82684</v>
      </c>
      <c r="T41" s="38">
        <f>T43+T49</f>
        <v>173513</v>
      </c>
      <c r="U41" s="38">
        <f>U43+U49</f>
        <v>0</v>
      </c>
      <c r="V41" s="38">
        <f t="shared" ref="V41:W42" si="11">V43+V49</f>
        <v>0</v>
      </c>
      <c r="W41" s="38">
        <f t="shared" si="11"/>
        <v>80400</v>
      </c>
      <c r="X41" s="38">
        <f>X43+X49</f>
        <v>119104</v>
      </c>
      <c r="Y41" s="38">
        <f t="shared" ref="Y41" si="12">Y43+Y49</f>
        <v>0</v>
      </c>
      <c r="Z41" s="34"/>
    </row>
    <row r="42" spans="1:26" ht="60" customHeight="1" x14ac:dyDescent="0.25">
      <c r="A42" s="104"/>
      <c r="B42" s="104"/>
      <c r="C42" s="125"/>
      <c r="D42" s="125"/>
      <c r="E42" s="125"/>
      <c r="F42" s="125"/>
      <c r="G42" s="40" t="s">
        <v>18</v>
      </c>
      <c r="H42" s="38">
        <f>H44+H50</f>
        <v>0</v>
      </c>
      <c r="I42" s="38">
        <f>I44+I50</f>
        <v>0</v>
      </c>
      <c r="J42" s="38">
        <f t="shared" si="7"/>
        <v>2682291</v>
      </c>
      <c r="K42" s="38">
        <f t="shared" si="7"/>
        <v>2118395.02</v>
      </c>
      <c r="L42" s="38">
        <f>L44+L50</f>
        <v>1763990.97</v>
      </c>
      <c r="M42" s="38">
        <f>M44+M50</f>
        <v>0</v>
      </c>
      <c r="N42" s="38">
        <f t="shared" si="8"/>
        <v>329353.16000000003</v>
      </c>
      <c r="O42" s="38">
        <f>O44+O50</f>
        <v>2079.48</v>
      </c>
      <c r="P42" s="38">
        <f t="shared" ref="P42:Q42" si="13">P44+P50</f>
        <v>0</v>
      </c>
      <c r="Q42" s="38">
        <f t="shared" si="13"/>
        <v>9422.09</v>
      </c>
      <c r="R42" s="38">
        <f>R44+R50</f>
        <v>0</v>
      </c>
      <c r="S42" s="38">
        <f t="shared" si="10"/>
        <v>6616.8</v>
      </c>
      <c r="T42" s="38">
        <f t="shared" si="10"/>
        <v>6932.52</v>
      </c>
      <c r="U42" s="38">
        <f>U44+U50</f>
        <v>0</v>
      </c>
      <c r="V42" s="38">
        <f t="shared" si="11"/>
        <v>0</v>
      </c>
      <c r="W42" s="38">
        <f t="shared" si="11"/>
        <v>0</v>
      </c>
      <c r="X42" s="38">
        <f>X44+X50</f>
        <v>0</v>
      </c>
      <c r="Y42" s="38">
        <f>Y44+Y50</f>
        <v>563895.97999999986</v>
      </c>
    </row>
    <row r="43" spans="1:26" ht="34.5" customHeight="1" x14ac:dyDescent="0.25">
      <c r="A43" s="162" t="s">
        <v>43</v>
      </c>
      <c r="B43" s="117">
        <v>300</v>
      </c>
      <c r="C43" s="119" t="s">
        <v>22</v>
      </c>
      <c r="D43" s="119" t="s">
        <v>44</v>
      </c>
      <c r="E43" s="119" t="s">
        <v>45</v>
      </c>
      <c r="F43" s="119"/>
      <c r="G43" s="48" t="s">
        <v>17</v>
      </c>
      <c r="H43" s="39">
        <f>SUM(H45+H47)</f>
        <v>5486067</v>
      </c>
      <c r="I43" s="39">
        <f t="shared" ref="I43:Y43" si="14">SUM(I45+I47)</f>
        <v>0</v>
      </c>
      <c r="J43" s="39">
        <f t="shared" si="14"/>
        <v>0</v>
      </c>
      <c r="K43" s="39">
        <f t="shared" si="14"/>
        <v>5496067</v>
      </c>
      <c r="L43" s="39">
        <f t="shared" si="14"/>
        <v>2635561</v>
      </c>
      <c r="M43" s="39">
        <f t="shared" si="14"/>
        <v>24000</v>
      </c>
      <c r="N43" s="39">
        <f t="shared" si="14"/>
        <v>795939</v>
      </c>
      <c r="O43" s="39">
        <f t="shared" si="14"/>
        <v>24674</v>
      </c>
      <c r="P43" s="39">
        <f t="shared" si="14"/>
        <v>14400</v>
      </c>
      <c r="Q43" s="39">
        <f t="shared" si="14"/>
        <v>1661896</v>
      </c>
      <c r="R43" s="39">
        <f t="shared" si="14"/>
        <v>0</v>
      </c>
      <c r="S43" s="39">
        <f t="shared" si="14"/>
        <v>82684</v>
      </c>
      <c r="T43" s="39">
        <f t="shared" si="14"/>
        <v>173513</v>
      </c>
      <c r="U43" s="39">
        <f t="shared" si="14"/>
        <v>0</v>
      </c>
      <c r="V43" s="39">
        <f t="shared" si="14"/>
        <v>0</v>
      </c>
      <c r="W43" s="39">
        <f t="shared" si="14"/>
        <v>0</v>
      </c>
      <c r="X43" s="39">
        <f t="shared" si="14"/>
        <v>83400</v>
      </c>
      <c r="Y43" s="39">
        <f t="shared" si="14"/>
        <v>0</v>
      </c>
    </row>
    <row r="44" spans="1:26" ht="34.5" customHeight="1" x14ac:dyDescent="0.25">
      <c r="A44" s="163"/>
      <c r="B44" s="118"/>
      <c r="C44" s="120"/>
      <c r="D44" s="120"/>
      <c r="E44" s="120"/>
      <c r="F44" s="120"/>
      <c r="G44" s="48" t="s">
        <v>18</v>
      </c>
      <c r="H44" s="39">
        <f t="shared" ref="H44:Y44" si="15">H46+H48</f>
        <v>0</v>
      </c>
      <c r="I44" s="39">
        <f t="shared" si="15"/>
        <v>0</v>
      </c>
      <c r="J44" s="39">
        <f t="shared" si="15"/>
        <v>913031</v>
      </c>
      <c r="K44" s="39">
        <f t="shared" si="15"/>
        <v>421323.64</v>
      </c>
      <c r="L44" s="39">
        <f t="shared" si="15"/>
        <v>332730.65999999997</v>
      </c>
      <c r="M44" s="39">
        <f t="shared" si="15"/>
        <v>0</v>
      </c>
      <c r="N44" s="39">
        <f t="shared" si="15"/>
        <v>63542.09</v>
      </c>
      <c r="O44" s="39">
        <f t="shared" si="15"/>
        <v>2079.48</v>
      </c>
      <c r="P44" s="39">
        <f t="shared" si="15"/>
        <v>0</v>
      </c>
      <c r="Q44" s="39">
        <f t="shared" si="15"/>
        <v>9422.09</v>
      </c>
      <c r="R44" s="39">
        <f t="shared" si="15"/>
        <v>0</v>
      </c>
      <c r="S44" s="39">
        <f t="shared" si="15"/>
        <v>6616.8</v>
      </c>
      <c r="T44" s="39">
        <f t="shared" si="15"/>
        <v>6932.52</v>
      </c>
      <c r="U44" s="39">
        <f t="shared" si="15"/>
        <v>0</v>
      </c>
      <c r="V44" s="39">
        <f t="shared" si="15"/>
        <v>0</v>
      </c>
      <c r="W44" s="39">
        <f t="shared" si="15"/>
        <v>0</v>
      </c>
      <c r="X44" s="39">
        <f t="shared" si="15"/>
        <v>0</v>
      </c>
      <c r="Y44" s="39">
        <f t="shared" si="15"/>
        <v>491707.36</v>
      </c>
    </row>
    <row r="45" spans="1:26" ht="16.5" customHeight="1" x14ac:dyDescent="0.25">
      <c r="A45" s="107" t="s">
        <v>46</v>
      </c>
      <c r="B45" s="109">
        <v>300</v>
      </c>
      <c r="C45" s="111" t="s">
        <v>22</v>
      </c>
      <c r="D45" s="111" t="s">
        <v>47</v>
      </c>
      <c r="E45" s="111" t="s">
        <v>45</v>
      </c>
      <c r="F45" s="111"/>
      <c r="G45" s="13" t="s">
        <v>17</v>
      </c>
      <c r="H45" s="14">
        <v>3431500</v>
      </c>
      <c r="I45" s="14"/>
      <c r="J45" s="14"/>
      <c r="K45" s="38">
        <f t="shared" ref="K45:K51" si="16">SUM(L45:X45)</f>
        <v>3431500</v>
      </c>
      <c r="L45" s="13">
        <v>2635561</v>
      </c>
      <c r="M45" s="14"/>
      <c r="N45" s="13">
        <v>795939</v>
      </c>
      <c r="O45" s="14"/>
      <c r="P45" s="14"/>
      <c r="Q45" s="14"/>
      <c r="R45" s="13"/>
      <c r="S45" s="14"/>
      <c r="T45" s="14"/>
      <c r="U45" s="13"/>
      <c r="V45" s="14"/>
      <c r="W45" s="14"/>
      <c r="X45" s="14"/>
      <c r="Y45" s="14"/>
    </row>
    <row r="46" spans="1:26" ht="15.75" customHeight="1" x14ac:dyDescent="0.25">
      <c r="A46" s="108"/>
      <c r="B46" s="110"/>
      <c r="C46" s="112"/>
      <c r="D46" s="112"/>
      <c r="E46" s="112"/>
      <c r="F46" s="112"/>
      <c r="G46" s="13" t="s">
        <v>18</v>
      </c>
      <c r="H46" s="14"/>
      <c r="I46" s="23"/>
      <c r="J46" s="23">
        <v>463130</v>
      </c>
      <c r="K46" s="38">
        <f t="shared" si="16"/>
        <v>396272.75</v>
      </c>
      <c r="L46" s="14">
        <v>332730.65999999997</v>
      </c>
      <c r="M46" s="14"/>
      <c r="N46" s="14">
        <v>63542.09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f>I46+J46-K46</f>
        <v>66857.25</v>
      </c>
    </row>
    <row r="47" spans="1:26" ht="15.75" customHeight="1" x14ac:dyDescent="0.25">
      <c r="A47" s="107" t="s">
        <v>48</v>
      </c>
      <c r="B47" s="109">
        <v>300</v>
      </c>
      <c r="C47" s="111" t="s">
        <v>22</v>
      </c>
      <c r="D47" s="111" t="s">
        <v>49</v>
      </c>
      <c r="E47" s="111" t="s">
        <v>45</v>
      </c>
      <c r="F47" s="111"/>
      <c r="G47" s="13" t="s">
        <v>17</v>
      </c>
      <c r="H47" s="14">
        <v>2054567</v>
      </c>
      <c r="I47" s="23"/>
      <c r="J47" s="23"/>
      <c r="K47" s="38">
        <f t="shared" si="16"/>
        <v>2064567</v>
      </c>
      <c r="L47" s="14"/>
      <c r="M47" s="14">
        <v>24000</v>
      </c>
      <c r="N47" s="14"/>
      <c r="O47" s="14">
        <v>24674</v>
      </c>
      <c r="P47" s="14">
        <v>14400</v>
      </c>
      <c r="Q47" s="14">
        <v>1661896</v>
      </c>
      <c r="R47" s="14"/>
      <c r="S47" s="14">
        <v>82684</v>
      </c>
      <c r="T47" s="14">
        <v>173513</v>
      </c>
      <c r="U47" s="14"/>
      <c r="V47" s="14"/>
      <c r="W47" s="14"/>
      <c r="X47" s="14">
        <v>83400</v>
      </c>
      <c r="Y47" s="14"/>
    </row>
    <row r="48" spans="1:26" ht="15.75" customHeight="1" x14ac:dyDescent="0.25">
      <c r="A48" s="108"/>
      <c r="B48" s="110"/>
      <c r="C48" s="112"/>
      <c r="D48" s="112"/>
      <c r="E48" s="112"/>
      <c r="F48" s="112"/>
      <c r="G48" s="13" t="s">
        <v>18</v>
      </c>
      <c r="H48" s="14"/>
      <c r="I48" s="23"/>
      <c r="J48" s="23">
        <v>449901</v>
      </c>
      <c r="K48" s="38">
        <f t="shared" si="16"/>
        <v>25050.89</v>
      </c>
      <c r="L48" s="14"/>
      <c r="M48" s="14"/>
      <c r="N48" s="14"/>
      <c r="O48" s="14">
        <v>2079.48</v>
      </c>
      <c r="P48" s="14"/>
      <c r="Q48" s="14">
        <v>9422.09</v>
      </c>
      <c r="R48" s="14"/>
      <c r="S48" s="14">
        <v>6616.8</v>
      </c>
      <c r="T48" s="14">
        <v>6932.52</v>
      </c>
      <c r="U48" s="14"/>
      <c r="V48" s="14"/>
      <c r="W48" s="14"/>
      <c r="X48" s="14"/>
      <c r="Y48" s="14">
        <f>I48+J48-K48</f>
        <v>424850.11</v>
      </c>
    </row>
    <row r="49" spans="1:26" ht="56.25" customHeight="1" x14ac:dyDescent="0.25">
      <c r="A49" s="109" t="s">
        <v>50</v>
      </c>
      <c r="B49" s="109">
        <v>300</v>
      </c>
      <c r="C49" s="111" t="s">
        <v>22</v>
      </c>
      <c r="D49" s="111" t="s">
        <v>51</v>
      </c>
      <c r="E49" s="111" t="s">
        <v>45</v>
      </c>
      <c r="F49" s="111"/>
      <c r="G49" s="13" t="s">
        <v>17</v>
      </c>
      <c r="H49" s="14">
        <v>8240909.96</v>
      </c>
      <c r="I49" s="23"/>
      <c r="J49" s="23"/>
      <c r="K49" s="38">
        <f t="shared" si="16"/>
        <v>8240909.96</v>
      </c>
      <c r="L49" s="13">
        <v>6224121.3200000003</v>
      </c>
      <c r="M49" s="13"/>
      <c r="N49" s="13">
        <v>1879684.64</v>
      </c>
      <c r="O49" s="13">
        <v>21000</v>
      </c>
      <c r="P49" s="13"/>
      <c r="Q49" s="13"/>
      <c r="R49" s="13"/>
      <c r="S49" s="13"/>
      <c r="T49" s="13"/>
      <c r="U49" s="13"/>
      <c r="V49" s="13"/>
      <c r="W49" s="13">
        <v>80400</v>
      </c>
      <c r="X49" s="13">
        <v>35704</v>
      </c>
      <c r="Y49" s="14"/>
    </row>
    <row r="50" spans="1:26" ht="56.25" customHeight="1" x14ac:dyDescent="0.25">
      <c r="A50" s="110"/>
      <c r="B50" s="110"/>
      <c r="C50" s="112"/>
      <c r="D50" s="112"/>
      <c r="E50" s="112"/>
      <c r="F50" s="112"/>
      <c r="G50" s="13" t="s">
        <v>18</v>
      </c>
      <c r="H50" s="14"/>
      <c r="I50" s="23"/>
      <c r="J50" s="23">
        <v>1769260</v>
      </c>
      <c r="K50" s="38">
        <f t="shared" si="16"/>
        <v>1697071.3800000001</v>
      </c>
      <c r="L50" s="13">
        <v>1431260.31</v>
      </c>
      <c r="M50" s="13"/>
      <c r="N50" s="13">
        <v>265811.07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3">
        <f>I50+J50-K50</f>
        <v>72188.619999999879</v>
      </c>
      <c r="Z50" s="34"/>
    </row>
    <row r="51" spans="1:26" ht="56.25" customHeight="1" x14ac:dyDescent="0.25">
      <c r="A51" s="60" t="s">
        <v>52</v>
      </c>
      <c r="B51" s="60"/>
      <c r="C51" s="61"/>
      <c r="D51" s="61"/>
      <c r="E51" s="61"/>
      <c r="F51" s="61"/>
      <c r="G51" s="13"/>
      <c r="H51" s="14"/>
      <c r="I51" s="23"/>
      <c r="J51" s="23"/>
      <c r="K51" s="38">
        <f t="shared" si="16"/>
        <v>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>
        <f>I51+J51-K51</f>
        <v>0</v>
      </c>
    </row>
    <row r="52" spans="1:26" ht="45.75" customHeight="1" x14ac:dyDescent="0.25">
      <c r="A52" s="104" t="s">
        <v>53</v>
      </c>
      <c r="B52" s="105"/>
      <c r="C52" s="105"/>
      <c r="D52" s="106"/>
      <c r="E52" s="105"/>
      <c r="F52" s="105"/>
      <c r="G52" s="46" t="s">
        <v>17</v>
      </c>
      <c r="H52" s="38">
        <v>1350000</v>
      </c>
      <c r="I52" s="38">
        <v>49785.97</v>
      </c>
      <c r="J52" s="38"/>
      <c r="K52" s="38">
        <f>SUM(L52:X52)</f>
        <v>1399785.97</v>
      </c>
      <c r="L52" s="38"/>
      <c r="M52" s="38"/>
      <c r="N52" s="38"/>
      <c r="O52" s="38"/>
      <c r="P52" s="38"/>
      <c r="Q52" s="38"/>
      <c r="R52" s="38"/>
      <c r="S52" s="38"/>
      <c r="T52" s="53">
        <v>390986.38</v>
      </c>
      <c r="U52" s="38"/>
      <c r="V52" s="38">
        <v>1900</v>
      </c>
      <c r="W52" s="47"/>
      <c r="X52" s="47">
        <v>1006899.59</v>
      </c>
      <c r="Y52" s="38"/>
    </row>
    <row r="53" spans="1:26" ht="45.75" customHeight="1" x14ac:dyDescent="0.25">
      <c r="A53" s="104"/>
      <c r="B53" s="105"/>
      <c r="C53" s="105"/>
      <c r="D53" s="106"/>
      <c r="E53" s="105"/>
      <c r="F53" s="105"/>
      <c r="G53" s="46" t="s">
        <v>18</v>
      </c>
      <c r="H53" s="38"/>
      <c r="I53" s="38">
        <v>49785.97</v>
      </c>
      <c r="J53" s="38">
        <v>130321.2</v>
      </c>
      <c r="K53" s="38">
        <f>SUM(L53:X53)</f>
        <v>28613.3</v>
      </c>
      <c r="L53" s="38"/>
      <c r="M53" s="38"/>
      <c r="N53" s="38"/>
      <c r="O53" s="38"/>
      <c r="P53" s="38"/>
      <c r="Q53" s="38"/>
      <c r="R53" s="38"/>
      <c r="S53" s="38"/>
      <c r="T53" s="38">
        <v>28613.3</v>
      </c>
      <c r="U53" s="38"/>
      <c r="V53" s="38"/>
      <c r="W53" s="38"/>
      <c r="X53" s="38"/>
      <c r="Y53" s="38">
        <f>I53+J53-K53</f>
        <v>151493.87</v>
      </c>
    </row>
    <row r="54" spans="1:26" x14ac:dyDescent="0.25">
      <c r="A54" s="24"/>
      <c r="B54" s="24"/>
      <c r="C54" s="24"/>
      <c r="D54" s="24"/>
      <c r="E54" s="24"/>
      <c r="F54" s="25"/>
      <c r="G54" s="26"/>
      <c r="H54" s="26"/>
      <c r="I54" s="26"/>
      <c r="J54" s="26"/>
      <c r="K54" s="26"/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6" x14ac:dyDescent="0.25">
      <c r="A55" s="24"/>
      <c r="B55" s="24" t="s">
        <v>54</v>
      </c>
      <c r="C55" s="24"/>
      <c r="D55" s="24"/>
      <c r="E55" s="28"/>
      <c r="F55" s="29"/>
      <c r="G55" s="30"/>
      <c r="H55" s="30"/>
      <c r="I55" s="31"/>
      <c r="J55" s="26"/>
      <c r="K55" s="30" t="s">
        <v>57</v>
      </c>
      <c r="L55" s="30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6" x14ac:dyDescent="0.25">
      <c r="A56" s="24"/>
      <c r="B56" s="24"/>
      <c r="C56" s="24"/>
      <c r="D56" s="24"/>
      <c r="E56" s="24"/>
      <c r="F56" s="25"/>
      <c r="G56" s="26"/>
      <c r="H56" s="26"/>
      <c r="I56" s="26"/>
      <c r="J56" s="26"/>
      <c r="K56" s="26"/>
      <c r="L56" s="2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6" x14ac:dyDescent="0.25">
      <c r="A57" s="24" t="s">
        <v>55</v>
      </c>
      <c r="B57" s="24" t="s">
        <v>56</v>
      </c>
      <c r="C57" s="24"/>
      <c r="D57" s="24"/>
      <c r="E57" s="28"/>
      <c r="F57" s="29"/>
      <c r="G57" s="30"/>
      <c r="H57" s="30"/>
      <c r="I57" s="31"/>
      <c r="J57" s="26"/>
      <c r="K57" s="32" t="s">
        <v>58</v>
      </c>
      <c r="L57" s="30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6" x14ac:dyDescent="0.25">
      <c r="A58" s="24"/>
      <c r="B58" s="24"/>
      <c r="C58" s="24"/>
      <c r="D58" s="24"/>
      <c r="E58" s="24"/>
      <c r="F58" s="25"/>
      <c r="G58" s="26"/>
      <c r="H58" s="26"/>
      <c r="I58" s="26"/>
      <c r="J58" s="26"/>
      <c r="K58" s="26"/>
      <c r="L58" s="2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</sheetData>
  <mergeCells count="141">
    <mergeCell ref="A52:A53"/>
    <mergeCell ref="B52:B53"/>
    <mergeCell ref="C52:C53"/>
    <mergeCell ref="D52:D53"/>
    <mergeCell ref="E52:E53"/>
    <mergeCell ref="F52:F53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  <mergeCell ref="D9:D10"/>
    <mergeCell ref="E9:E10"/>
    <mergeCell ref="F9:F10"/>
    <mergeCell ref="L5:X5"/>
    <mergeCell ref="Y5:Y6"/>
    <mergeCell ref="A7:A8"/>
    <mergeCell ref="B7:B8"/>
    <mergeCell ref="C7:C8"/>
    <mergeCell ref="D7:D8"/>
    <mergeCell ref="E7:E8"/>
    <mergeCell ref="F7:F8"/>
    <mergeCell ref="A1:Y1"/>
    <mergeCell ref="A2:Y2"/>
    <mergeCell ref="A3:Y3"/>
    <mergeCell ref="A5:A6"/>
    <mergeCell ref="B5:E5"/>
    <mergeCell ref="F5:F6"/>
    <mergeCell ref="H5:H6"/>
    <mergeCell ref="I5:I6"/>
    <mergeCell ref="J5:J6"/>
    <mergeCell ref="K5:K6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topLeftCell="A40" zoomScale="60" zoomScaleNormal="100" workbookViewId="0">
      <selection activeCell="I31" sqref="I31"/>
    </sheetView>
  </sheetViews>
  <sheetFormatPr defaultRowHeight="15" x14ac:dyDescent="0.25"/>
  <cols>
    <col min="1" max="1" width="47.28515625" customWidth="1"/>
    <col min="2" max="2" width="4.140625" customWidth="1"/>
    <col min="3" max="3" width="5.85546875" customWidth="1"/>
    <col min="4" max="4" width="8.7109375" customWidth="1"/>
    <col min="5" max="5" width="6.85546875" customWidth="1"/>
    <col min="6" max="6" width="7.7109375" style="33" customWidth="1"/>
    <col min="7" max="7" width="4.28515625" style="34" customWidth="1"/>
    <col min="8" max="8" width="15" style="34" customWidth="1"/>
    <col min="9" max="9" width="15.42578125" style="34" customWidth="1"/>
    <col min="10" max="10" width="14.28515625" style="34" customWidth="1"/>
    <col min="11" max="11" width="12" style="34" customWidth="1"/>
    <col min="12" max="12" width="11.28515625" style="34" customWidth="1"/>
    <col min="13" max="13" width="9.85546875" style="34" customWidth="1"/>
    <col min="14" max="14" width="10.85546875" style="34" customWidth="1"/>
    <col min="15" max="15" width="12.140625" style="34" bestFit="1" customWidth="1"/>
    <col min="16" max="17" width="9.140625" style="34"/>
    <col min="18" max="18" width="4.28515625" style="34" customWidth="1"/>
    <col min="19" max="19" width="13.28515625" style="34" customWidth="1"/>
    <col min="20" max="20" width="16.42578125" style="34" customWidth="1"/>
    <col min="21" max="21" width="10.28515625" style="34" customWidth="1"/>
    <col min="22" max="22" width="12.5703125" style="34" customWidth="1"/>
    <col min="23" max="23" width="13.42578125" style="34" customWidth="1"/>
    <col min="24" max="24" width="17.42578125" style="34" customWidth="1"/>
    <col min="25" max="25" width="9.140625" style="34"/>
    <col min="26" max="26" width="12.28515625" bestFit="1" customWidth="1"/>
  </cols>
  <sheetData>
    <row r="1" spans="1:2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x14ac:dyDescent="0.25">
      <c r="A3" s="149" t="s">
        <v>64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2</v>
      </c>
    </row>
    <row r="5" spans="1:25" x14ac:dyDescent="0.25">
      <c r="A5" s="150" t="s">
        <v>3</v>
      </c>
      <c r="B5" s="151" t="s">
        <v>4</v>
      </c>
      <c r="C5" s="152"/>
      <c r="D5" s="152"/>
      <c r="E5" s="153"/>
      <c r="F5" s="154" t="s">
        <v>5</v>
      </c>
      <c r="G5" s="6"/>
      <c r="H5" s="156" t="s">
        <v>6</v>
      </c>
      <c r="I5" s="156" t="s">
        <v>7</v>
      </c>
      <c r="J5" s="156" t="s">
        <v>8</v>
      </c>
      <c r="K5" s="159" t="s">
        <v>9</v>
      </c>
      <c r="L5" s="147" t="s">
        <v>10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11</v>
      </c>
    </row>
    <row r="6" spans="1:25" ht="30" customHeight="1" x14ac:dyDescent="0.25">
      <c r="A6" s="150"/>
      <c r="B6" s="49" t="s">
        <v>12</v>
      </c>
      <c r="C6" s="49" t="s">
        <v>13</v>
      </c>
      <c r="D6" s="49" t="s">
        <v>14</v>
      </c>
      <c r="E6" s="49" t="s">
        <v>15</v>
      </c>
      <c r="F6" s="155"/>
      <c r="G6" s="7"/>
      <c r="H6" s="157"/>
      <c r="I6" s="158"/>
      <c r="J6" s="157"/>
      <c r="K6" s="159"/>
      <c r="L6" s="8">
        <v>211</v>
      </c>
      <c r="M6" s="9">
        <v>212</v>
      </c>
      <c r="N6" s="9">
        <v>213</v>
      </c>
      <c r="O6" s="9">
        <v>221</v>
      </c>
      <c r="P6" s="9">
        <v>222</v>
      </c>
      <c r="Q6" s="9">
        <v>223</v>
      </c>
      <c r="R6" s="9">
        <v>224</v>
      </c>
      <c r="S6" s="9">
        <v>225</v>
      </c>
      <c r="T6" s="9">
        <v>226</v>
      </c>
      <c r="U6" s="9">
        <v>262</v>
      </c>
      <c r="V6" s="9">
        <v>290</v>
      </c>
      <c r="W6" s="9">
        <v>310</v>
      </c>
      <c r="X6" s="9">
        <v>340</v>
      </c>
      <c r="Y6" s="148"/>
    </row>
    <row r="7" spans="1:25" x14ac:dyDescent="0.25">
      <c r="A7" s="143" t="s">
        <v>16</v>
      </c>
      <c r="B7" s="143"/>
      <c r="C7" s="145"/>
      <c r="D7" s="145"/>
      <c r="E7" s="145"/>
      <c r="F7" s="145"/>
      <c r="G7" s="10" t="s">
        <v>17</v>
      </c>
      <c r="H7" s="10">
        <f t="shared" ref="H7:Y7" si="0">H12+H39</f>
        <v>20697094.48</v>
      </c>
      <c r="I7" s="10">
        <f t="shared" si="0"/>
        <v>4162505.97</v>
      </c>
      <c r="J7" s="10">
        <f t="shared" si="0"/>
        <v>0</v>
      </c>
      <c r="K7" s="10">
        <f t="shared" si="0"/>
        <v>24869600.450000003</v>
      </c>
      <c r="L7" s="10">
        <f t="shared" si="0"/>
        <v>8859682.3200000003</v>
      </c>
      <c r="M7" s="10">
        <f t="shared" si="0"/>
        <v>24000</v>
      </c>
      <c r="N7" s="10">
        <f t="shared" si="0"/>
        <v>2675623.6399999997</v>
      </c>
      <c r="O7" s="10">
        <f t="shared" si="0"/>
        <v>80874</v>
      </c>
      <c r="P7" s="10">
        <f t="shared" si="0"/>
        <v>14400</v>
      </c>
      <c r="Q7" s="10">
        <f t="shared" si="0"/>
        <v>1661896</v>
      </c>
      <c r="R7" s="10">
        <f t="shared" si="0"/>
        <v>0</v>
      </c>
      <c r="S7" s="10">
        <f t="shared" si="0"/>
        <v>613329</v>
      </c>
      <c r="T7" s="10">
        <f t="shared" si="0"/>
        <v>8600490.9000000004</v>
      </c>
      <c r="U7" s="10">
        <f t="shared" si="0"/>
        <v>0</v>
      </c>
      <c r="V7" s="10">
        <f t="shared" si="0"/>
        <v>27900</v>
      </c>
      <c r="W7" s="10">
        <f t="shared" si="0"/>
        <v>140200</v>
      </c>
      <c r="X7" s="10">
        <f t="shared" si="0"/>
        <v>2171204.59</v>
      </c>
      <c r="Y7" s="10">
        <f t="shared" si="0"/>
        <v>0</v>
      </c>
    </row>
    <row r="8" spans="1:25" x14ac:dyDescent="0.25">
      <c r="A8" s="144"/>
      <c r="B8" s="144"/>
      <c r="C8" s="146"/>
      <c r="D8" s="146"/>
      <c r="E8" s="146"/>
      <c r="F8" s="146"/>
      <c r="G8" s="10" t="s">
        <v>18</v>
      </c>
      <c r="H8" s="10">
        <f t="shared" ref="H8:Y8" si="1">H13+H40</f>
        <v>0</v>
      </c>
      <c r="I8" s="10">
        <f t="shared" si="1"/>
        <v>49785.97</v>
      </c>
      <c r="J8" s="10">
        <f t="shared" si="1"/>
        <v>840119</v>
      </c>
      <c r="K8" s="10">
        <f t="shared" si="1"/>
        <v>370460.88</v>
      </c>
      <c r="L8" s="10">
        <f t="shared" si="1"/>
        <v>359911.77</v>
      </c>
      <c r="M8" s="10">
        <f t="shared" si="1"/>
        <v>0</v>
      </c>
      <c r="N8" s="10">
        <f t="shared" si="1"/>
        <v>371.78</v>
      </c>
      <c r="O8" s="10">
        <f t="shared" si="1"/>
        <v>1260.48</v>
      </c>
      <c r="P8" s="10">
        <f t="shared" si="1"/>
        <v>0</v>
      </c>
      <c r="Q8" s="10">
        <f t="shared" si="1"/>
        <v>8916.85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0</v>
      </c>
      <c r="X8" s="10">
        <f t="shared" si="1"/>
        <v>0</v>
      </c>
      <c r="Y8" s="10">
        <f t="shared" si="1"/>
        <v>519444.08999999997</v>
      </c>
    </row>
    <row r="9" spans="1:25" ht="24.75" customHeight="1" x14ac:dyDescent="0.25">
      <c r="A9" s="141" t="s">
        <v>19</v>
      </c>
      <c r="B9" s="143"/>
      <c r="C9" s="145"/>
      <c r="D9" s="145"/>
      <c r="E9" s="145"/>
      <c r="F9" s="145"/>
      <c r="G9" s="10" t="s">
        <v>17</v>
      </c>
      <c r="H9" s="10">
        <f t="shared" ref="H9:Y9" si="2">H12+H41</f>
        <v>19347094.48</v>
      </c>
      <c r="I9" s="10">
        <f t="shared" si="2"/>
        <v>4112720</v>
      </c>
      <c r="J9" s="10">
        <f t="shared" si="2"/>
        <v>0</v>
      </c>
      <c r="K9" s="10">
        <f t="shared" si="2"/>
        <v>23469814.48</v>
      </c>
      <c r="L9" s="10">
        <f t="shared" si="2"/>
        <v>8859682.3200000003</v>
      </c>
      <c r="M9" s="10">
        <f t="shared" si="2"/>
        <v>24000</v>
      </c>
      <c r="N9" s="10">
        <f t="shared" si="2"/>
        <v>2675623.6399999997</v>
      </c>
      <c r="O9" s="10">
        <f t="shared" si="2"/>
        <v>80874</v>
      </c>
      <c r="P9" s="10">
        <f t="shared" si="2"/>
        <v>14400</v>
      </c>
      <c r="Q9" s="10">
        <f t="shared" si="2"/>
        <v>1661896</v>
      </c>
      <c r="R9" s="10">
        <f t="shared" si="2"/>
        <v>0</v>
      </c>
      <c r="S9" s="10">
        <f t="shared" si="2"/>
        <v>613329</v>
      </c>
      <c r="T9" s="10">
        <f t="shared" si="2"/>
        <v>8209504.5199999996</v>
      </c>
      <c r="U9" s="10">
        <f t="shared" si="2"/>
        <v>0</v>
      </c>
      <c r="V9" s="10">
        <f t="shared" si="2"/>
        <v>26000</v>
      </c>
      <c r="W9" s="10">
        <f t="shared" si="2"/>
        <v>140200</v>
      </c>
      <c r="X9" s="10">
        <f t="shared" si="2"/>
        <v>1164305</v>
      </c>
      <c r="Y9" s="10">
        <f t="shared" si="2"/>
        <v>0</v>
      </c>
    </row>
    <row r="10" spans="1:25" ht="24.75" customHeight="1" x14ac:dyDescent="0.25">
      <c r="A10" s="142"/>
      <c r="B10" s="144"/>
      <c r="C10" s="146"/>
      <c r="D10" s="146"/>
      <c r="E10" s="146"/>
      <c r="F10" s="146"/>
      <c r="G10" s="10" t="s">
        <v>18</v>
      </c>
      <c r="H10" s="10">
        <f>H13+H42</f>
        <v>0</v>
      </c>
      <c r="I10" s="10">
        <f t="shared" ref="I10:Y10" si="3">I13+I42</f>
        <v>0</v>
      </c>
      <c r="J10" s="10">
        <f t="shared" si="3"/>
        <v>836019</v>
      </c>
      <c r="K10" s="10">
        <f t="shared" si="3"/>
        <v>370460.88</v>
      </c>
      <c r="L10" s="10">
        <f t="shared" si="3"/>
        <v>359911.77</v>
      </c>
      <c r="M10" s="10">
        <f t="shared" si="3"/>
        <v>0</v>
      </c>
      <c r="N10" s="10">
        <f t="shared" si="3"/>
        <v>371.78</v>
      </c>
      <c r="O10" s="10">
        <f t="shared" si="3"/>
        <v>1260.48</v>
      </c>
      <c r="P10" s="10">
        <f t="shared" si="3"/>
        <v>0</v>
      </c>
      <c r="Q10" s="10">
        <f t="shared" si="3"/>
        <v>8916.85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465558.12</v>
      </c>
    </row>
    <row r="11" spans="1:25" x14ac:dyDescent="0.25">
      <c r="A11" s="11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41" customFormat="1" ht="28.5" customHeight="1" x14ac:dyDescent="0.25">
      <c r="A12" s="126" t="s">
        <v>20</v>
      </c>
      <c r="B12" s="126"/>
      <c r="C12" s="130"/>
      <c r="D12" s="130"/>
      <c r="E12" s="130"/>
      <c r="F12" s="130"/>
      <c r="G12" s="40" t="s">
        <v>17</v>
      </c>
      <c r="H12" s="38">
        <f>H15+H17+H19+H21+H23+H25+H27+H29+H31+H33+H35+H37</f>
        <v>5620117.5199999996</v>
      </c>
      <c r="I12" s="38">
        <f t="shared" ref="I12:Y12" si="4">I15+I17+I19+I21+I23+I25+I27+I29+I31+I33+I35+I37</f>
        <v>4112720</v>
      </c>
      <c r="J12" s="38">
        <f t="shared" si="4"/>
        <v>0</v>
      </c>
      <c r="K12" s="38">
        <f t="shared" si="4"/>
        <v>9732837.5199999996</v>
      </c>
      <c r="L12" s="38">
        <f t="shared" si="4"/>
        <v>0</v>
      </c>
      <c r="M12" s="38">
        <f t="shared" si="4"/>
        <v>0</v>
      </c>
      <c r="N12" s="38">
        <f t="shared" si="4"/>
        <v>0</v>
      </c>
      <c r="O12" s="38">
        <f t="shared" si="4"/>
        <v>35200</v>
      </c>
      <c r="P12" s="38">
        <f t="shared" si="4"/>
        <v>0</v>
      </c>
      <c r="Q12" s="38">
        <f t="shared" si="4"/>
        <v>0</v>
      </c>
      <c r="R12" s="38">
        <f t="shared" si="4"/>
        <v>0</v>
      </c>
      <c r="S12" s="38">
        <f t="shared" si="4"/>
        <v>530645</v>
      </c>
      <c r="T12" s="38">
        <f t="shared" si="4"/>
        <v>8035991.5199999996</v>
      </c>
      <c r="U12" s="38">
        <f t="shared" si="4"/>
        <v>0</v>
      </c>
      <c r="V12" s="38">
        <f t="shared" si="4"/>
        <v>26000</v>
      </c>
      <c r="W12" s="38">
        <f t="shared" si="4"/>
        <v>59800</v>
      </c>
      <c r="X12" s="38">
        <f t="shared" si="4"/>
        <v>1045201</v>
      </c>
      <c r="Y12" s="38">
        <f t="shared" si="4"/>
        <v>0</v>
      </c>
    </row>
    <row r="13" spans="1:25" s="41" customFormat="1" ht="30.75" customHeight="1" x14ac:dyDescent="0.25">
      <c r="A13" s="127"/>
      <c r="B13" s="127"/>
      <c r="C13" s="131"/>
      <c r="D13" s="131"/>
      <c r="E13" s="131"/>
      <c r="F13" s="131"/>
      <c r="G13" s="42" t="s">
        <v>18</v>
      </c>
      <c r="H13" s="43">
        <f>H16+H18+H20+H22+H24+H26+H28+H30+H32+H34+H36+H38</f>
        <v>0</v>
      </c>
      <c r="I13" s="43">
        <f t="shared" ref="I13:Y13" si="5">I16+I18+I20+I22+I24+I26+I28+I30+I32+I34+I36+I38</f>
        <v>0</v>
      </c>
      <c r="J13" s="43">
        <f t="shared" si="5"/>
        <v>53809</v>
      </c>
      <c r="K13" s="43">
        <f t="shared" si="5"/>
        <v>0</v>
      </c>
      <c r="L13" s="43">
        <f t="shared" si="5"/>
        <v>0</v>
      </c>
      <c r="M13" s="43">
        <f t="shared" si="5"/>
        <v>0</v>
      </c>
      <c r="N13" s="43">
        <f t="shared" si="5"/>
        <v>0</v>
      </c>
      <c r="O13" s="43">
        <f t="shared" si="5"/>
        <v>0</v>
      </c>
      <c r="P13" s="43">
        <f t="shared" si="5"/>
        <v>0</v>
      </c>
      <c r="Q13" s="43">
        <f t="shared" si="5"/>
        <v>0</v>
      </c>
      <c r="R13" s="43">
        <f t="shared" si="5"/>
        <v>0</v>
      </c>
      <c r="S13" s="43">
        <f t="shared" si="5"/>
        <v>0</v>
      </c>
      <c r="T13" s="43">
        <f t="shared" si="5"/>
        <v>0</v>
      </c>
      <c r="U13" s="43">
        <f t="shared" si="5"/>
        <v>0</v>
      </c>
      <c r="V13" s="43">
        <f t="shared" si="5"/>
        <v>0</v>
      </c>
      <c r="W13" s="43">
        <f t="shared" si="5"/>
        <v>0</v>
      </c>
      <c r="X13" s="43">
        <f t="shared" si="5"/>
        <v>0</v>
      </c>
      <c r="Y13" s="43">
        <f t="shared" si="5"/>
        <v>53809</v>
      </c>
    </row>
    <row r="14" spans="1:25" ht="17.25" customHeight="1" x14ac:dyDescent="0.25">
      <c r="A14" s="15" t="s">
        <v>10</v>
      </c>
      <c r="B14" s="50"/>
      <c r="C14" s="51"/>
      <c r="D14" s="51"/>
      <c r="E14" s="51"/>
      <c r="F14" s="51"/>
      <c r="G14" s="16"/>
      <c r="H14" s="17"/>
      <c r="I14" s="17"/>
      <c r="J14" s="17"/>
      <c r="K14" s="43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4"/>
    </row>
    <row r="15" spans="1:25" s="20" customFormat="1" ht="27.75" customHeight="1" x14ac:dyDescent="0.25">
      <c r="A15" s="136" t="s">
        <v>21</v>
      </c>
      <c r="B15" s="140">
        <v>300</v>
      </c>
      <c r="C15" s="94" t="s">
        <v>22</v>
      </c>
      <c r="D15" s="160" t="s">
        <v>23</v>
      </c>
      <c r="E15" s="100" t="s">
        <v>24</v>
      </c>
      <c r="F15" s="138" t="s">
        <v>25</v>
      </c>
      <c r="G15" s="13" t="s">
        <v>17</v>
      </c>
      <c r="H15" s="23">
        <v>60000</v>
      </c>
      <c r="I15" s="23"/>
      <c r="J15" s="35"/>
      <c r="K15" s="38">
        <f t="shared" ref="K15:K24" si="6">SUM(L15:X15)</f>
        <v>60000</v>
      </c>
      <c r="L15" s="17"/>
      <c r="M15" s="17"/>
      <c r="N15" s="17"/>
      <c r="O15" s="17"/>
      <c r="P15" s="17"/>
      <c r="Q15" s="17"/>
      <c r="R15" s="17"/>
      <c r="S15" s="17">
        <v>60000</v>
      </c>
      <c r="T15" s="19"/>
      <c r="U15" s="17"/>
      <c r="V15" s="17"/>
      <c r="W15" s="17"/>
      <c r="X15" s="17"/>
      <c r="Y15" s="14"/>
    </row>
    <row r="16" spans="1:25" s="20" customFormat="1" ht="42.75" customHeight="1" x14ac:dyDescent="0.25">
      <c r="A16" s="137"/>
      <c r="B16" s="140"/>
      <c r="C16" s="95"/>
      <c r="D16" s="161"/>
      <c r="E16" s="101"/>
      <c r="F16" s="139"/>
      <c r="G16" s="13" t="s">
        <v>18</v>
      </c>
      <c r="H16" s="23"/>
      <c r="I16" s="23"/>
      <c r="J16" s="35"/>
      <c r="K16" s="38">
        <f t="shared" si="6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4">
        <f t="shared" ref="Y16:Y38" si="7">I16+J16-K16</f>
        <v>0</v>
      </c>
    </row>
    <row r="17" spans="1:25" s="20" customFormat="1" ht="29.25" customHeight="1" x14ac:dyDescent="0.25">
      <c r="A17" s="136" t="s">
        <v>59</v>
      </c>
      <c r="B17" s="140">
        <v>300</v>
      </c>
      <c r="C17" s="94" t="s">
        <v>22</v>
      </c>
      <c r="D17" s="160" t="s">
        <v>23</v>
      </c>
      <c r="E17" s="100" t="s">
        <v>24</v>
      </c>
      <c r="F17" s="138" t="s">
        <v>26</v>
      </c>
      <c r="G17" s="13" t="s">
        <v>27</v>
      </c>
      <c r="H17" s="36">
        <v>138700</v>
      </c>
      <c r="I17" s="58"/>
      <c r="J17" s="35"/>
      <c r="K17" s="38">
        <f t="shared" si="6"/>
        <v>138700</v>
      </c>
      <c r="L17" s="17"/>
      <c r="M17" s="17"/>
      <c r="N17" s="17"/>
      <c r="O17" s="17"/>
      <c r="P17" s="17"/>
      <c r="Q17" s="17"/>
      <c r="R17" s="17"/>
      <c r="S17" s="52">
        <v>36200</v>
      </c>
      <c r="T17" s="52">
        <v>100500</v>
      </c>
      <c r="U17" s="17"/>
      <c r="V17" s="17"/>
      <c r="W17" s="17"/>
      <c r="X17" s="52">
        <v>2000</v>
      </c>
      <c r="Y17" s="14"/>
    </row>
    <row r="18" spans="1:25" s="20" customFormat="1" ht="39" customHeight="1" x14ac:dyDescent="0.25">
      <c r="A18" s="137"/>
      <c r="B18" s="140"/>
      <c r="C18" s="95"/>
      <c r="D18" s="161"/>
      <c r="E18" s="101"/>
      <c r="F18" s="139"/>
      <c r="G18" s="13" t="s">
        <v>18</v>
      </c>
      <c r="H18" s="23"/>
      <c r="I18" s="23"/>
      <c r="J18" s="35"/>
      <c r="K18" s="38">
        <f t="shared" si="6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>
        <f t="shared" si="7"/>
        <v>0</v>
      </c>
    </row>
    <row r="19" spans="1:25" s="20" customFormat="1" ht="29.25" customHeight="1" x14ac:dyDescent="0.25">
      <c r="A19" s="136" t="s">
        <v>28</v>
      </c>
      <c r="B19" s="140">
        <v>300</v>
      </c>
      <c r="C19" s="94" t="s">
        <v>22</v>
      </c>
      <c r="D19" s="160" t="s">
        <v>23</v>
      </c>
      <c r="E19" s="100" t="s">
        <v>24</v>
      </c>
      <c r="F19" s="138" t="s">
        <v>29</v>
      </c>
      <c r="G19" s="13" t="s">
        <v>27</v>
      </c>
      <c r="H19" s="36">
        <v>50000</v>
      </c>
      <c r="I19" s="36"/>
      <c r="J19" s="35"/>
      <c r="K19" s="38">
        <f t="shared" si="6"/>
        <v>50000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>
        <v>50000</v>
      </c>
      <c r="Y19" s="14"/>
    </row>
    <row r="20" spans="1:25" s="20" customFormat="1" ht="39.75" customHeight="1" x14ac:dyDescent="0.25">
      <c r="A20" s="137"/>
      <c r="B20" s="140"/>
      <c r="C20" s="95"/>
      <c r="D20" s="161"/>
      <c r="E20" s="101"/>
      <c r="F20" s="139"/>
      <c r="G20" s="13" t="s">
        <v>18</v>
      </c>
      <c r="H20" s="23"/>
      <c r="I20" s="23"/>
      <c r="J20" s="35"/>
      <c r="K20" s="38">
        <f t="shared" si="6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4">
        <f t="shared" si="7"/>
        <v>0</v>
      </c>
    </row>
    <row r="21" spans="1:25" s="20" customFormat="1" ht="29.25" customHeight="1" x14ac:dyDescent="0.25">
      <c r="A21" s="136" t="s">
        <v>60</v>
      </c>
      <c r="B21" s="94">
        <v>300</v>
      </c>
      <c r="C21" s="94" t="s">
        <v>22</v>
      </c>
      <c r="D21" s="160" t="s">
        <v>23</v>
      </c>
      <c r="E21" s="100" t="s">
        <v>24</v>
      </c>
      <c r="F21" s="138" t="s">
        <v>30</v>
      </c>
      <c r="G21" s="13" t="s">
        <v>17</v>
      </c>
      <c r="H21" s="36">
        <v>1338850</v>
      </c>
      <c r="I21" s="54"/>
      <c r="J21" s="35"/>
      <c r="K21" s="38">
        <f t="shared" si="6"/>
        <v>1338850</v>
      </c>
      <c r="L21" s="17"/>
      <c r="M21" s="17"/>
      <c r="N21" s="17"/>
      <c r="O21" s="52">
        <v>15200</v>
      </c>
      <c r="P21" s="17"/>
      <c r="Q21" s="17"/>
      <c r="R21" s="17"/>
      <c r="S21" s="52">
        <v>280575</v>
      </c>
      <c r="T21" s="52">
        <v>143825</v>
      </c>
      <c r="U21" s="17"/>
      <c r="V21" s="52">
        <v>19000</v>
      </c>
      <c r="W21" s="17"/>
      <c r="X21" s="52">
        <v>880250</v>
      </c>
      <c r="Y21" s="14"/>
    </row>
    <row r="22" spans="1:25" s="20" customFormat="1" ht="43.5" customHeight="1" x14ac:dyDescent="0.25">
      <c r="A22" s="137"/>
      <c r="B22" s="95"/>
      <c r="C22" s="95"/>
      <c r="D22" s="161"/>
      <c r="E22" s="101"/>
      <c r="F22" s="139"/>
      <c r="G22" s="13" t="s">
        <v>18</v>
      </c>
      <c r="H22" s="23"/>
      <c r="I22" s="23"/>
      <c r="J22" s="35"/>
      <c r="K22" s="38">
        <f t="shared" si="6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4">
        <f t="shared" si="7"/>
        <v>0</v>
      </c>
    </row>
    <row r="23" spans="1:25" s="20" customFormat="1" ht="29.25" customHeight="1" x14ac:dyDescent="0.25">
      <c r="A23" s="136" t="s">
        <v>31</v>
      </c>
      <c r="B23" s="94">
        <v>300</v>
      </c>
      <c r="C23" s="94" t="s">
        <v>22</v>
      </c>
      <c r="D23" s="160" t="s">
        <v>23</v>
      </c>
      <c r="E23" s="100" t="s">
        <v>24</v>
      </c>
      <c r="F23" s="138" t="s">
        <v>32</v>
      </c>
      <c r="G23" s="13" t="s">
        <v>27</v>
      </c>
      <c r="H23" s="36">
        <v>50000</v>
      </c>
      <c r="I23" s="36"/>
      <c r="J23" s="35"/>
      <c r="K23" s="38">
        <f t="shared" si="6"/>
        <v>50000</v>
      </c>
      <c r="L23" s="17"/>
      <c r="M23" s="17"/>
      <c r="N23" s="17"/>
      <c r="O23" s="52">
        <v>20000</v>
      </c>
      <c r="P23" s="17"/>
      <c r="Q23" s="17"/>
      <c r="R23" s="17"/>
      <c r="S23" s="19"/>
      <c r="T23" s="52">
        <v>30000</v>
      </c>
      <c r="U23" s="17"/>
      <c r="V23" s="17"/>
      <c r="W23" s="19"/>
      <c r="X23" s="17"/>
      <c r="Y23" s="14"/>
    </row>
    <row r="24" spans="1:25" s="20" customFormat="1" ht="38.25" customHeight="1" x14ac:dyDescent="0.25">
      <c r="A24" s="137"/>
      <c r="B24" s="95"/>
      <c r="C24" s="95"/>
      <c r="D24" s="161"/>
      <c r="E24" s="101"/>
      <c r="F24" s="139"/>
      <c r="G24" s="13" t="s">
        <v>18</v>
      </c>
      <c r="H24" s="35"/>
      <c r="I24" s="35"/>
      <c r="J24" s="35"/>
      <c r="K24" s="38">
        <f t="shared" si="6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4">
        <f t="shared" si="7"/>
        <v>0</v>
      </c>
    </row>
    <row r="25" spans="1:25" ht="33" customHeight="1" x14ac:dyDescent="0.25">
      <c r="A25" s="136" t="s">
        <v>33</v>
      </c>
      <c r="B25" s="94">
        <v>300</v>
      </c>
      <c r="C25" s="94" t="s">
        <v>22</v>
      </c>
      <c r="D25" s="160" t="s">
        <v>23</v>
      </c>
      <c r="E25" s="100" t="s">
        <v>24</v>
      </c>
      <c r="F25" s="133" t="s">
        <v>34</v>
      </c>
      <c r="G25" s="13" t="s">
        <v>27</v>
      </c>
      <c r="H25" s="35">
        <v>36800</v>
      </c>
      <c r="I25" s="35"/>
      <c r="J25" s="35"/>
      <c r="K25" s="38">
        <f>SUM(L25:X25)</f>
        <v>36800</v>
      </c>
      <c r="L25" s="16"/>
      <c r="M25" s="18"/>
      <c r="N25" s="18"/>
      <c r="O25" s="18"/>
      <c r="P25" s="18"/>
      <c r="Q25" s="18"/>
      <c r="R25" s="18"/>
      <c r="S25" s="18"/>
      <c r="T25" s="19"/>
      <c r="U25" s="18"/>
      <c r="V25" s="18"/>
      <c r="W25" s="52">
        <v>34800</v>
      </c>
      <c r="X25" s="52">
        <v>2000</v>
      </c>
      <c r="Y25" s="14"/>
    </row>
    <row r="26" spans="1:25" ht="28.5" customHeight="1" x14ac:dyDescent="0.25">
      <c r="A26" s="137"/>
      <c r="B26" s="95"/>
      <c r="C26" s="95"/>
      <c r="D26" s="161"/>
      <c r="E26" s="101"/>
      <c r="F26" s="134"/>
      <c r="G26" s="13" t="s">
        <v>18</v>
      </c>
      <c r="H26" s="35"/>
      <c r="I26" s="35"/>
      <c r="J26" s="35"/>
      <c r="K26" s="38">
        <f t="shared" ref="K26:K38" si="8">SUM(L26:X26)</f>
        <v>0</v>
      </c>
      <c r="L26" s="16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4">
        <f t="shared" si="7"/>
        <v>0</v>
      </c>
    </row>
    <row r="27" spans="1:25" ht="36" customHeight="1" x14ac:dyDescent="0.25">
      <c r="A27" s="136" t="s">
        <v>61</v>
      </c>
      <c r="B27" s="94">
        <v>300</v>
      </c>
      <c r="C27" s="94" t="s">
        <v>22</v>
      </c>
      <c r="D27" s="160" t="s">
        <v>23</v>
      </c>
      <c r="E27" s="100" t="s">
        <v>24</v>
      </c>
      <c r="F27" s="133" t="s">
        <v>35</v>
      </c>
      <c r="G27" s="13" t="s">
        <v>17</v>
      </c>
      <c r="H27" s="36">
        <v>370000</v>
      </c>
      <c r="I27" s="36"/>
      <c r="J27" s="35"/>
      <c r="K27" s="38">
        <f t="shared" si="8"/>
        <v>370000</v>
      </c>
      <c r="L27" s="16"/>
      <c r="M27" s="18"/>
      <c r="N27" s="18"/>
      <c r="O27" s="18"/>
      <c r="P27" s="18"/>
      <c r="Q27" s="18"/>
      <c r="R27" s="18"/>
      <c r="S27" s="18"/>
      <c r="T27" s="52">
        <v>370000</v>
      </c>
      <c r="U27" s="18"/>
      <c r="V27" s="18"/>
      <c r="W27" s="18"/>
      <c r="X27" s="19"/>
      <c r="Y27" s="14"/>
    </row>
    <row r="28" spans="1:25" ht="36" customHeight="1" x14ac:dyDescent="0.25">
      <c r="A28" s="137"/>
      <c r="B28" s="95"/>
      <c r="C28" s="95"/>
      <c r="D28" s="161"/>
      <c r="E28" s="101"/>
      <c r="F28" s="134"/>
      <c r="G28" s="13" t="s">
        <v>18</v>
      </c>
      <c r="H28" s="35"/>
      <c r="I28" s="35"/>
      <c r="J28" s="35"/>
      <c r="K28" s="38">
        <f t="shared" si="8"/>
        <v>0</v>
      </c>
      <c r="L28" s="16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4">
        <f t="shared" si="7"/>
        <v>0</v>
      </c>
    </row>
    <row r="29" spans="1:25" ht="30" customHeight="1" x14ac:dyDescent="0.25">
      <c r="A29" s="136" t="s">
        <v>36</v>
      </c>
      <c r="B29" s="94">
        <v>300</v>
      </c>
      <c r="C29" s="94" t="s">
        <v>22</v>
      </c>
      <c r="D29" s="160" t="s">
        <v>23</v>
      </c>
      <c r="E29" s="100" t="s">
        <v>24</v>
      </c>
      <c r="F29" s="133" t="s">
        <v>67</v>
      </c>
      <c r="G29" s="13" t="s">
        <v>27</v>
      </c>
      <c r="H29" s="23">
        <v>102055</v>
      </c>
      <c r="I29" s="23"/>
      <c r="J29" s="23"/>
      <c r="K29" s="38">
        <f t="shared" si="8"/>
        <v>102055</v>
      </c>
      <c r="L29" s="13"/>
      <c r="M29" s="21"/>
      <c r="N29" s="21"/>
      <c r="O29" s="21"/>
      <c r="P29" s="21"/>
      <c r="Q29" s="21"/>
      <c r="R29" s="21"/>
      <c r="S29" s="52">
        <v>3000</v>
      </c>
      <c r="T29" s="21">
        <v>95760</v>
      </c>
      <c r="U29" s="21"/>
      <c r="V29" s="21"/>
      <c r="W29" s="21"/>
      <c r="X29" s="52">
        <v>3295</v>
      </c>
      <c r="Y29" s="14"/>
    </row>
    <row r="30" spans="1:25" ht="33.75" customHeight="1" x14ac:dyDescent="0.25">
      <c r="A30" s="137"/>
      <c r="B30" s="95"/>
      <c r="C30" s="95"/>
      <c r="D30" s="161"/>
      <c r="E30" s="101"/>
      <c r="F30" s="134"/>
      <c r="G30" s="13" t="s">
        <v>18</v>
      </c>
      <c r="H30" s="23"/>
      <c r="I30" s="23"/>
      <c r="J30" s="23"/>
      <c r="K30" s="38">
        <f t="shared" si="8"/>
        <v>0</v>
      </c>
      <c r="L30" s="1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4">
        <f t="shared" si="7"/>
        <v>0</v>
      </c>
    </row>
    <row r="31" spans="1:25" ht="33" customHeight="1" x14ac:dyDescent="0.25">
      <c r="A31" s="136" t="s">
        <v>37</v>
      </c>
      <c r="B31" s="94">
        <v>300</v>
      </c>
      <c r="C31" s="94" t="s">
        <v>22</v>
      </c>
      <c r="D31" s="160" t="s">
        <v>23</v>
      </c>
      <c r="E31" s="138" t="s">
        <v>24</v>
      </c>
      <c r="F31" s="133" t="s">
        <v>38</v>
      </c>
      <c r="G31" s="13" t="s">
        <v>17</v>
      </c>
      <c r="H31" s="36">
        <v>36656</v>
      </c>
      <c r="I31" s="58"/>
      <c r="J31" s="23"/>
      <c r="K31" s="38">
        <f t="shared" si="8"/>
        <v>36656</v>
      </c>
      <c r="L31" s="13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52">
        <v>36656</v>
      </c>
      <c r="Y31" s="14"/>
    </row>
    <row r="32" spans="1:25" ht="25.5" customHeight="1" x14ac:dyDescent="0.25">
      <c r="A32" s="137"/>
      <c r="B32" s="95"/>
      <c r="C32" s="95"/>
      <c r="D32" s="161"/>
      <c r="E32" s="139"/>
      <c r="F32" s="134"/>
      <c r="G32" s="13" t="s">
        <v>18</v>
      </c>
      <c r="H32" s="23"/>
      <c r="I32" s="23"/>
      <c r="J32" s="23"/>
      <c r="K32" s="38">
        <f t="shared" si="8"/>
        <v>0</v>
      </c>
      <c r="L32" s="1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4">
        <f t="shared" si="7"/>
        <v>0</v>
      </c>
    </row>
    <row r="33" spans="1:26" ht="32.25" customHeight="1" x14ac:dyDescent="0.25">
      <c r="A33" s="136" t="s">
        <v>62</v>
      </c>
      <c r="B33" s="94">
        <v>300</v>
      </c>
      <c r="C33" s="94" t="s">
        <v>22</v>
      </c>
      <c r="D33" s="160" t="s">
        <v>23</v>
      </c>
      <c r="E33" s="100" t="s">
        <v>24</v>
      </c>
      <c r="F33" s="133" t="s">
        <v>39</v>
      </c>
      <c r="G33" s="13" t="s">
        <v>27</v>
      </c>
      <c r="H33" s="36">
        <v>3371056.52</v>
      </c>
      <c r="I33" s="54">
        <v>4112720</v>
      </c>
      <c r="J33" s="23"/>
      <c r="K33" s="38">
        <f t="shared" si="8"/>
        <v>7483776.5199999996</v>
      </c>
      <c r="L33" s="13"/>
      <c r="M33" s="21"/>
      <c r="N33" s="21"/>
      <c r="O33" s="21"/>
      <c r="P33" s="21"/>
      <c r="Q33" s="21"/>
      <c r="R33" s="21"/>
      <c r="S33" s="52">
        <v>150870</v>
      </c>
      <c r="T33" s="52">
        <v>7265906.5199999996</v>
      </c>
      <c r="U33" s="21"/>
      <c r="V33" s="52">
        <v>7000</v>
      </c>
      <c r="W33" s="21">
        <v>25000</v>
      </c>
      <c r="X33" s="19">
        <v>35000</v>
      </c>
      <c r="Y33" s="14"/>
    </row>
    <row r="34" spans="1:26" ht="27.75" customHeight="1" x14ac:dyDescent="0.25">
      <c r="A34" s="137"/>
      <c r="B34" s="95"/>
      <c r="C34" s="95"/>
      <c r="D34" s="161"/>
      <c r="E34" s="101"/>
      <c r="F34" s="134"/>
      <c r="G34" s="13" t="s">
        <v>18</v>
      </c>
      <c r="H34" s="23"/>
      <c r="I34" s="23"/>
      <c r="J34" s="23">
        <v>53809</v>
      </c>
      <c r="K34" s="38">
        <f t="shared" si="8"/>
        <v>0</v>
      </c>
      <c r="L34" s="13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4">
        <f t="shared" si="7"/>
        <v>53809</v>
      </c>
    </row>
    <row r="35" spans="1:26" ht="25.5" customHeight="1" x14ac:dyDescent="0.25">
      <c r="A35" s="94" t="s">
        <v>65</v>
      </c>
      <c r="B35" s="94">
        <v>300</v>
      </c>
      <c r="C35" s="94">
        <v>702</v>
      </c>
      <c r="D35" s="55" t="s">
        <v>23</v>
      </c>
      <c r="E35" s="56" t="s">
        <v>24</v>
      </c>
      <c r="F35" s="57" t="s">
        <v>66</v>
      </c>
      <c r="G35" s="13" t="s">
        <v>27</v>
      </c>
      <c r="H35" s="23">
        <v>60000</v>
      </c>
      <c r="I35" s="23"/>
      <c r="J35" s="23"/>
      <c r="K35" s="38">
        <f t="shared" si="8"/>
        <v>60000</v>
      </c>
      <c r="L35" s="13"/>
      <c r="M35" s="21"/>
      <c r="N35" s="21"/>
      <c r="O35" s="21"/>
      <c r="P35" s="21"/>
      <c r="Q35" s="21"/>
      <c r="R35" s="21"/>
      <c r="S35" s="21"/>
      <c r="T35" s="21">
        <v>30000</v>
      </c>
      <c r="U35" s="21"/>
      <c r="V35" s="21"/>
      <c r="W35" s="21"/>
      <c r="X35" s="21">
        <v>30000</v>
      </c>
      <c r="Y35" s="14"/>
    </row>
    <row r="36" spans="1:26" ht="14.25" customHeight="1" x14ac:dyDescent="0.25">
      <c r="A36" s="95"/>
      <c r="B36" s="95"/>
      <c r="C36" s="95"/>
      <c r="D36" s="55"/>
      <c r="E36" s="56"/>
      <c r="F36" s="57"/>
      <c r="G36" s="13" t="s">
        <v>18</v>
      </c>
      <c r="H36" s="23"/>
      <c r="I36" s="23"/>
      <c r="J36" s="23"/>
      <c r="K36" s="38">
        <f t="shared" si="8"/>
        <v>0</v>
      </c>
      <c r="L36" s="1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4"/>
    </row>
    <row r="37" spans="1:26" ht="42" customHeight="1" x14ac:dyDescent="0.25">
      <c r="A37" s="136" t="s">
        <v>63</v>
      </c>
      <c r="B37" s="94">
        <v>300</v>
      </c>
      <c r="C37" s="94" t="s">
        <v>22</v>
      </c>
      <c r="D37" s="160" t="s">
        <v>23</v>
      </c>
      <c r="E37" s="100" t="s">
        <v>24</v>
      </c>
      <c r="F37" s="102" t="s">
        <v>40</v>
      </c>
      <c r="G37" s="13" t="s">
        <v>17</v>
      </c>
      <c r="H37" s="23">
        <v>6000</v>
      </c>
      <c r="I37" s="23"/>
      <c r="J37" s="23"/>
      <c r="K37" s="38">
        <f t="shared" si="8"/>
        <v>6000</v>
      </c>
      <c r="L37" s="13"/>
      <c r="M37" s="21"/>
      <c r="N37" s="21"/>
      <c r="O37" s="21"/>
      <c r="P37" s="21"/>
      <c r="Q37" s="21"/>
      <c r="R37" s="21"/>
      <c r="S37" s="19"/>
      <c r="T37" s="19"/>
      <c r="U37" s="21"/>
      <c r="V37" s="21"/>
      <c r="W37" s="21"/>
      <c r="X37" s="21">
        <v>6000</v>
      </c>
      <c r="Y37" s="14"/>
    </row>
    <row r="38" spans="1:26" ht="42" customHeight="1" x14ac:dyDescent="0.25">
      <c r="A38" s="137"/>
      <c r="B38" s="95"/>
      <c r="C38" s="95"/>
      <c r="D38" s="161"/>
      <c r="E38" s="101"/>
      <c r="F38" s="103"/>
      <c r="G38" s="13" t="s">
        <v>18</v>
      </c>
      <c r="H38" s="23"/>
      <c r="I38" s="23"/>
      <c r="J38" s="23"/>
      <c r="K38" s="38">
        <f t="shared" si="8"/>
        <v>0</v>
      </c>
      <c r="L38" s="1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4">
        <f t="shared" si="7"/>
        <v>0</v>
      </c>
    </row>
    <row r="39" spans="1:26" ht="32.25" customHeight="1" x14ac:dyDescent="0.25">
      <c r="A39" s="126" t="s">
        <v>41</v>
      </c>
      <c r="B39" s="128"/>
      <c r="C39" s="130"/>
      <c r="D39" s="130"/>
      <c r="E39" s="130"/>
      <c r="F39" s="130"/>
      <c r="G39" s="40" t="s">
        <v>17</v>
      </c>
      <c r="H39" s="38">
        <f t="shared" ref="H39:Y40" si="9">H41+H52</f>
        <v>15076976.960000001</v>
      </c>
      <c r="I39" s="38">
        <f t="shared" si="9"/>
        <v>49785.97</v>
      </c>
      <c r="J39" s="38">
        <f t="shared" si="9"/>
        <v>0</v>
      </c>
      <c r="K39" s="38">
        <f t="shared" si="9"/>
        <v>15136762.930000002</v>
      </c>
      <c r="L39" s="38">
        <f t="shared" si="9"/>
        <v>8859682.3200000003</v>
      </c>
      <c r="M39" s="38">
        <f t="shared" si="9"/>
        <v>24000</v>
      </c>
      <c r="N39" s="38">
        <f t="shared" si="9"/>
        <v>2675623.6399999997</v>
      </c>
      <c r="O39" s="38">
        <f t="shared" si="9"/>
        <v>45674</v>
      </c>
      <c r="P39" s="38">
        <f t="shared" si="9"/>
        <v>14400</v>
      </c>
      <c r="Q39" s="38">
        <f t="shared" si="9"/>
        <v>1661896</v>
      </c>
      <c r="R39" s="38">
        <f t="shared" si="9"/>
        <v>0</v>
      </c>
      <c r="S39" s="38">
        <f t="shared" si="9"/>
        <v>82684</v>
      </c>
      <c r="T39" s="38">
        <f t="shared" si="9"/>
        <v>564499.38</v>
      </c>
      <c r="U39" s="38">
        <f t="shared" si="9"/>
        <v>0</v>
      </c>
      <c r="V39" s="38">
        <f t="shared" si="9"/>
        <v>1900</v>
      </c>
      <c r="W39" s="38">
        <f t="shared" si="9"/>
        <v>80400</v>
      </c>
      <c r="X39" s="38">
        <f t="shared" si="9"/>
        <v>1126003.5899999999</v>
      </c>
      <c r="Y39" s="38">
        <f t="shared" si="9"/>
        <v>0</v>
      </c>
      <c r="Z39" s="34"/>
    </row>
    <row r="40" spans="1:26" s="22" customFormat="1" ht="16.5" customHeight="1" x14ac:dyDescent="0.2">
      <c r="A40" s="127"/>
      <c r="B40" s="129"/>
      <c r="C40" s="131"/>
      <c r="D40" s="131"/>
      <c r="E40" s="131"/>
      <c r="F40" s="131"/>
      <c r="G40" s="45" t="s">
        <v>18</v>
      </c>
      <c r="H40" s="44">
        <f t="shared" si="9"/>
        <v>0</v>
      </c>
      <c r="I40" s="38">
        <f t="shared" si="9"/>
        <v>49785.97</v>
      </c>
      <c r="J40" s="44">
        <f t="shared" si="9"/>
        <v>786310</v>
      </c>
      <c r="K40" s="44">
        <f t="shared" si="9"/>
        <v>370460.88</v>
      </c>
      <c r="L40" s="44">
        <f t="shared" si="9"/>
        <v>359911.77</v>
      </c>
      <c r="M40" s="44">
        <f t="shared" si="9"/>
        <v>0</v>
      </c>
      <c r="N40" s="44">
        <f t="shared" si="9"/>
        <v>371.78</v>
      </c>
      <c r="O40" s="44">
        <f t="shared" si="9"/>
        <v>1260.48</v>
      </c>
      <c r="P40" s="44">
        <f t="shared" si="9"/>
        <v>0</v>
      </c>
      <c r="Q40" s="44">
        <f t="shared" si="9"/>
        <v>8916.85</v>
      </c>
      <c r="R40" s="44">
        <f t="shared" si="9"/>
        <v>0</v>
      </c>
      <c r="S40" s="44">
        <f t="shared" si="9"/>
        <v>0</v>
      </c>
      <c r="T40" s="44">
        <f t="shared" si="9"/>
        <v>0</v>
      </c>
      <c r="U40" s="44">
        <f t="shared" si="9"/>
        <v>0</v>
      </c>
      <c r="V40" s="44">
        <f t="shared" si="9"/>
        <v>0</v>
      </c>
      <c r="W40" s="44">
        <f t="shared" si="9"/>
        <v>0</v>
      </c>
      <c r="X40" s="44">
        <f t="shared" si="9"/>
        <v>0</v>
      </c>
      <c r="Y40" s="44">
        <f t="shared" si="9"/>
        <v>465635.08999999997</v>
      </c>
      <c r="Z40" s="37"/>
    </row>
    <row r="41" spans="1:26" ht="60" customHeight="1" x14ac:dyDescent="0.25">
      <c r="A41" s="104" t="s">
        <v>42</v>
      </c>
      <c r="B41" s="104"/>
      <c r="C41" s="125"/>
      <c r="D41" s="125"/>
      <c r="E41" s="125"/>
      <c r="F41" s="125"/>
      <c r="G41" s="40" t="s">
        <v>17</v>
      </c>
      <c r="H41" s="38">
        <f>H43+H49</f>
        <v>13726976.960000001</v>
      </c>
      <c r="I41" s="38">
        <f t="shared" ref="I41:K42" si="10">I43+I49</f>
        <v>0</v>
      </c>
      <c r="J41" s="38">
        <f t="shared" si="10"/>
        <v>0</v>
      </c>
      <c r="K41" s="38">
        <f t="shared" si="10"/>
        <v>13736976.960000001</v>
      </c>
      <c r="L41" s="38">
        <f>L43+L49</f>
        <v>8859682.3200000003</v>
      </c>
      <c r="M41" s="38">
        <f>M43+M49</f>
        <v>24000</v>
      </c>
      <c r="N41" s="38">
        <f t="shared" ref="N41:N42" si="11">N43+N49</f>
        <v>2675623.6399999997</v>
      </c>
      <c r="O41" s="38">
        <f>O43+O49</f>
        <v>45674</v>
      </c>
      <c r="P41" s="38">
        <f>P43+P49</f>
        <v>14400</v>
      </c>
      <c r="Q41" s="38">
        <f t="shared" ref="Q41" si="12">Q43+Q49</f>
        <v>1661896</v>
      </c>
      <c r="R41" s="38">
        <f>R43+R49</f>
        <v>0</v>
      </c>
      <c r="S41" s="38">
        <f t="shared" ref="S41:T42" si="13">S43+S49</f>
        <v>82684</v>
      </c>
      <c r="T41" s="38">
        <f>T43+T49</f>
        <v>173513</v>
      </c>
      <c r="U41" s="38">
        <f>U43+U49</f>
        <v>0</v>
      </c>
      <c r="V41" s="38">
        <f t="shared" ref="V41:W42" si="14">V43+V49</f>
        <v>0</v>
      </c>
      <c r="W41" s="38">
        <f t="shared" si="14"/>
        <v>80400</v>
      </c>
      <c r="X41" s="38">
        <f>X43+X49</f>
        <v>119104</v>
      </c>
      <c r="Y41" s="38">
        <f t="shared" ref="Y41" si="15">Y43+Y49</f>
        <v>0</v>
      </c>
      <c r="Z41" s="34"/>
    </row>
    <row r="42" spans="1:26" ht="60" customHeight="1" x14ac:dyDescent="0.25">
      <c r="A42" s="104"/>
      <c r="B42" s="104"/>
      <c r="C42" s="125"/>
      <c r="D42" s="125"/>
      <c r="E42" s="125"/>
      <c r="F42" s="125"/>
      <c r="G42" s="40" t="s">
        <v>18</v>
      </c>
      <c r="H42" s="38">
        <f>H44+H50</f>
        <v>0</v>
      </c>
      <c r="I42" s="38">
        <f>I44+I50</f>
        <v>0</v>
      </c>
      <c r="J42" s="38">
        <f t="shared" si="10"/>
        <v>782210</v>
      </c>
      <c r="K42" s="38">
        <f t="shared" si="10"/>
        <v>370460.88</v>
      </c>
      <c r="L42" s="38">
        <f>L44+L50</f>
        <v>359911.77</v>
      </c>
      <c r="M42" s="38">
        <f>M44+M50</f>
        <v>0</v>
      </c>
      <c r="N42" s="38">
        <f t="shared" si="11"/>
        <v>371.78</v>
      </c>
      <c r="O42" s="38">
        <f>O44+O50</f>
        <v>1260.48</v>
      </c>
      <c r="P42" s="38">
        <f t="shared" ref="P42:Q42" si="16">P44+P50</f>
        <v>0</v>
      </c>
      <c r="Q42" s="38">
        <f t="shared" si="16"/>
        <v>8916.85</v>
      </c>
      <c r="R42" s="38">
        <f>R44+R50</f>
        <v>0</v>
      </c>
      <c r="S42" s="38">
        <f t="shared" si="13"/>
        <v>0</v>
      </c>
      <c r="T42" s="38">
        <f t="shared" si="13"/>
        <v>0</v>
      </c>
      <c r="U42" s="38">
        <f>U44+U50</f>
        <v>0</v>
      </c>
      <c r="V42" s="38">
        <f t="shared" si="14"/>
        <v>0</v>
      </c>
      <c r="W42" s="38">
        <f t="shared" si="14"/>
        <v>0</v>
      </c>
      <c r="X42" s="38">
        <f>X44+X50</f>
        <v>0</v>
      </c>
      <c r="Y42" s="38">
        <f>Y44+Y50</f>
        <v>411749.12</v>
      </c>
    </row>
    <row r="43" spans="1:26" ht="34.5" customHeight="1" x14ac:dyDescent="0.25">
      <c r="A43" s="162" t="s">
        <v>43</v>
      </c>
      <c r="B43" s="117">
        <v>300</v>
      </c>
      <c r="C43" s="119" t="s">
        <v>22</v>
      </c>
      <c r="D43" s="119" t="s">
        <v>44</v>
      </c>
      <c r="E43" s="119" t="s">
        <v>45</v>
      </c>
      <c r="F43" s="119"/>
      <c r="G43" s="48" t="s">
        <v>17</v>
      </c>
      <c r="H43" s="39">
        <f>SUM(H45+H47)</f>
        <v>5486067</v>
      </c>
      <c r="I43" s="39">
        <f t="shared" ref="I43:Y43" si="17">SUM(I45+I47)</f>
        <v>0</v>
      </c>
      <c r="J43" s="39">
        <f t="shared" si="17"/>
        <v>0</v>
      </c>
      <c r="K43" s="39">
        <f t="shared" si="17"/>
        <v>5496067</v>
      </c>
      <c r="L43" s="39">
        <f t="shared" si="17"/>
        <v>2635561</v>
      </c>
      <c r="M43" s="39">
        <f t="shared" si="17"/>
        <v>24000</v>
      </c>
      <c r="N43" s="39">
        <f t="shared" si="17"/>
        <v>795939</v>
      </c>
      <c r="O43" s="39">
        <f t="shared" si="17"/>
        <v>24674</v>
      </c>
      <c r="P43" s="39">
        <f t="shared" si="17"/>
        <v>14400</v>
      </c>
      <c r="Q43" s="39">
        <f t="shared" si="17"/>
        <v>1661896</v>
      </c>
      <c r="R43" s="39">
        <f t="shared" si="17"/>
        <v>0</v>
      </c>
      <c r="S43" s="39">
        <f t="shared" si="17"/>
        <v>82684</v>
      </c>
      <c r="T43" s="39">
        <f t="shared" si="17"/>
        <v>173513</v>
      </c>
      <c r="U43" s="39">
        <f t="shared" si="17"/>
        <v>0</v>
      </c>
      <c r="V43" s="39">
        <f t="shared" si="17"/>
        <v>0</v>
      </c>
      <c r="W43" s="39">
        <f t="shared" si="17"/>
        <v>0</v>
      </c>
      <c r="X43" s="39">
        <f t="shared" si="17"/>
        <v>83400</v>
      </c>
      <c r="Y43" s="39">
        <f t="shared" si="17"/>
        <v>0</v>
      </c>
    </row>
    <row r="44" spans="1:26" ht="34.5" customHeight="1" x14ac:dyDescent="0.25">
      <c r="A44" s="163"/>
      <c r="B44" s="118"/>
      <c r="C44" s="120"/>
      <c r="D44" s="120"/>
      <c r="E44" s="120"/>
      <c r="F44" s="120"/>
      <c r="G44" s="48" t="s">
        <v>18</v>
      </c>
      <c r="H44" s="39">
        <f t="shared" ref="H44:Y44" si="18">H46+H48</f>
        <v>0</v>
      </c>
      <c r="I44" s="39">
        <f t="shared" si="18"/>
        <v>0</v>
      </c>
      <c r="J44" s="39">
        <f t="shared" si="18"/>
        <v>322810</v>
      </c>
      <c r="K44" s="39">
        <f t="shared" si="18"/>
        <v>80412.350000000006</v>
      </c>
      <c r="L44" s="39">
        <f t="shared" si="18"/>
        <v>70235.02</v>
      </c>
      <c r="M44" s="39">
        <f t="shared" si="18"/>
        <v>0</v>
      </c>
      <c r="N44" s="39">
        <f t="shared" si="18"/>
        <v>0</v>
      </c>
      <c r="O44" s="39">
        <f t="shared" si="18"/>
        <v>1260.48</v>
      </c>
      <c r="P44" s="39">
        <f t="shared" si="18"/>
        <v>0</v>
      </c>
      <c r="Q44" s="39">
        <f t="shared" si="18"/>
        <v>8916.85</v>
      </c>
      <c r="R44" s="39">
        <f t="shared" si="18"/>
        <v>0</v>
      </c>
      <c r="S44" s="39">
        <f t="shared" si="18"/>
        <v>0</v>
      </c>
      <c r="T44" s="39">
        <f t="shared" si="18"/>
        <v>0</v>
      </c>
      <c r="U44" s="39">
        <f t="shared" si="18"/>
        <v>0</v>
      </c>
      <c r="V44" s="39">
        <f t="shared" si="18"/>
        <v>0</v>
      </c>
      <c r="W44" s="39">
        <f t="shared" si="18"/>
        <v>0</v>
      </c>
      <c r="X44" s="39">
        <f t="shared" si="18"/>
        <v>0</v>
      </c>
      <c r="Y44" s="39">
        <f t="shared" si="18"/>
        <v>242397.65000000002</v>
      </c>
    </row>
    <row r="45" spans="1:26" ht="16.5" customHeight="1" x14ac:dyDescent="0.25">
      <c r="A45" s="107" t="s">
        <v>46</v>
      </c>
      <c r="B45" s="109">
        <v>300</v>
      </c>
      <c r="C45" s="111" t="s">
        <v>22</v>
      </c>
      <c r="D45" s="111" t="s">
        <v>47</v>
      </c>
      <c r="E45" s="111" t="s">
        <v>45</v>
      </c>
      <c r="F45" s="111"/>
      <c r="G45" s="13" t="s">
        <v>17</v>
      </c>
      <c r="H45" s="14">
        <v>3431500</v>
      </c>
      <c r="I45" s="14"/>
      <c r="J45" s="14"/>
      <c r="K45" s="38">
        <f t="shared" ref="K45:K51" si="19">SUM(L45:X45)</f>
        <v>3431500</v>
      </c>
      <c r="L45" s="13">
        <v>2635561</v>
      </c>
      <c r="M45" s="14"/>
      <c r="N45" s="13">
        <v>795939</v>
      </c>
      <c r="O45" s="14"/>
      <c r="P45" s="14"/>
      <c r="Q45" s="14"/>
      <c r="R45" s="13"/>
      <c r="S45" s="14"/>
      <c r="T45" s="14"/>
      <c r="U45" s="13"/>
      <c r="V45" s="14"/>
      <c r="W45" s="14"/>
      <c r="X45" s="14"/>
      <c r="Y45" s="14"/>
    </row>
    <row r="46" spans="1:26" ht="15.75" customHeight="1" x14ac:dyDescent="0.25">
      <c r="A46" s="108"/>
      <c r="B46" s="110"/>
      <c r="C46" s="112"/>
      <c r="D46" s="112"/>
      <c r="E46" s="112"/>
      <c r="F46" s="112"/>
      <c r="G46" s="13" t="s">
        <v>18</v>
      </c>
      <c r="H46" s="14"/>
      <c r="I46" s="23"/>
      <c r="J46" s="23">
        <v>109820</v>
      </c>
      <c r="K46" s="38">
        <f t="shared" si="19"/>
        <v>70235.02</v>
      </c>
      <c r="L46" s="14">
        <v>70235.02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f>I46+J46-K46</f>
        <v>39584.979999999996</v>
      </c>
    </row>
    <row r="47" spans="1:26" ht="15.75" customHeight="1" x14ac:dyDescent="0.25">
      <c r="A47" s="107" t="s">
        <v>48</v>
      </c>
      <c r="B47" s="109">
        <v>300</v>
      </c>
      <c r="C47" s="111" t="s">
        <v>22</v>
      </c>
      <c r="D47" s="111" t="s">
        <v>49</v>
      </c>
      <c r="E47" s="111" t="s">
        <v>45</v>
      </c>
      <c r="F47" s="111"/>
      <c r="G47" s="13" t="s">
        <v>17</v>
      </c>
      <c r="H47" s="14">
        <v>2054567</v>
      </c>
      <c r="I47" s="23"/>
      <c r="J47" s="23"/>
      <c r="K47" s="38">
        <f t="shared" si="19"/>
        <v>2064567</v>
      </c>
      <c r="L47" s="14"/>
      <c r="M47" s="14">
        <v>24000</v>
      </c>
      <c r="N47" s="14"/>
      <c r="O47" s="14">
        <v>24674</v>
      </c>
      <c r="P47" s="14">
        <v>14400</v>
      </c>
      <c r="Q47" s="14">
        <v>1661896</v>
      </c>
      <c r="R47" s="14"/>
      <c r="S47" s="14">
        <v>82684</v>
      </c>
      <c r="T47" s="14">
        <v>173513</v>
      </c>
      <c r="U47" s="14"/>
      <c r="V47" s="14"/>
      <c r="W47" s="14"/>
      <c r="X47" s="14">
        <v>83400</v>
      </c>
      <c r="Y47" s="14"/>
    </row>
    <row r="48" spans="1:26" ht="15.75" customHeight="1" x14ac:dyDescent="0.25">
      <c r="A48" s="108"/>
      <c r="B48" s="110"/>
      <c r="C48" s="112"/>
      <c r="D48" s="112"/>
      <c r="E48" s="112"/>
      <c r="F48" s="112"/>
      <c r="G48" s="13" t="s">
        <v>18</v>
      </c>
      <c r="H48" s="14"/>
      <c r="I48" s="23"/>
      <c r="J48" s="23">
        <v>212990</v>
      </c>
      <c r="K48" s="38">
        <f t="shared" si="19"/>
        <v>10177.33</v>
      </c>
      <c r="L48" s="14"/>
      <c r="M48" s="14"/>
      <c r="N48" s="14"/>
      <c r="O48" s="14">
        <v>1260.48</v>
      </c>
      <c r="P48" s="14"/>
      <c r="Q48" s="14">
        <v>8916.85</v>
      </c>
      <c r="R48" s="14"/>
      <c r="S48" s="14"/>
      <c r="T48" s="14"/>
      <c r="U48" s="14"/>
      <c r="V48" s="14"/>
      <c r="W48" s="14"/>
      <c r="X48" s="14"/>
      <c r="Y48" s="14">
        <f>I48+J48-K48</f>
        <v>202812.67</v>
      </c>
    </row>
    <row r="49" spans="1:26" ht="56.25" customHeight="1" x14ac:dyDescent="0.25">
      <c r="A49" s="109" t="s">
        <v>50</v>
      </c>
      <c r="B49" s="109">
        <v>300</v>
      </c>
      <c r="C49" s="111" t="s">
        <v>22</v>
      </c>
      <c r="D49" s="111" t="s">
        <v>51</v>
      </c>
      <c r="E49" s="111" t="s">
        <v>45</v>
      </c>
      <c r="F49" s="111"/>
      <c r="G49" s="13" t="s">
        <v>17</v>
      </c>
      <c r="H49" s="14">
        <v>8240909.96</v>
      </c>
      <c r="I49" s="23"/>
      <c r="J49" s="23"/>
      <c r="K49" s="38">
        <f t="shared" si="19"/>
        <v>8240909.96</v>
      </c>
      <c r="L49" s="13">
        <v>6224121.3200000003</v>
      </c>
      <c r="M49" s="13"/>
      <c r="N49" s="13">
        <v>1879684.64</v>
      </c>
      <c r="O49" s="13">
        <v>21000</v>
      </c>
      <c r="P49" s="13"/>
      <c r="Q49" s="13"/>
      <c r="R49" s="13"/>
      <c r="S49" s="13"/>
      <c r="T49" s="13"/>
      <c r="U49" s="13"/>
      <c r="V49" s="13"/>
      <c r="W49" s="13">
        <v>80400</v>
      </c>
      <c r="X49" s="13">
        <v>35704</v>
      </c>
      <c r="Y49" s="14"/>
    </row>
    <row r="50" spans="1:26" ht="56.25" customHeight="1" x14ac:dyDescent="0.25">
      <c r="A50" s="110"/>
      <c r="B50" s="110"/>
      <c r="C50" s="112"/>
      <c r="D50" s="112"/>
      <c r="E50" s="112"/>
      <c r="F50" s="112"/>
      <c r="G50" s="13" t="s">
        <v>18</v>
      </c>
      <c r="H50" s="14"/>
      <c r="I50" s="23"/>
      <c r="J50" s="23">
        <v>459400</v>
      </c>
      <c r="K50" s="38">
        <f t="shared" si="19"/>
        <v>290048.53000000003</v>
      </c>
      <c r="L50" s="13">
        <v>289676.75</v>
      </c>
      <c r="M50" s="13"/>
      <c r="N50" s="13">
        <v>371.78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3">
        <f>I50+J50-K50</f>
        <v>169351.46999999997</v>
      </c>
      <c r="Z50" s="34">
        <f>SUM(O50:X50)</f>
        <v>0</v>
      </c>
    </row>
    <row r="51" spans="1:26" ht="56.25" customHeight="1" x14ac:dyDescent="0.25">
      <c r="A51" s="50" t="s">
        <v>52</v>
      </c>
      <c r="B51" s="50"/>
      <c r="C51" s="51"/>
      <c r="D51" s="51"/>
      <c r="E51" s="51"/>
      <c r="F51" s="51"/>
      <c r="G51" s="13"/>
      <c r="H51" s="14"/>
      <c r="I51" s="23"/>
      <c r="J51" s="23"/>
      <c r="K51" s="38">
        <f t="shared" si="19"/>
        <v>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>
        <f>I51+J51-K51</f>
        <v>0</v>
      </c>
    </row>
    <row r="52" spans="1:26" ht="45.75" customHeight="1" x14ac:dyDescent="0.25">
      <c r="A52" s="104" t="s">
        <v>53</v>
      </c>
      <c r="B52" s="105"/>
      <c r="C52" s="105"/>
      <c r="D52" s="106"/>
      <c r="E52" s="105"/>
      <c r="F52" s="105"/>
      <c r="G52" s="46" t="s">
        <v>17</v>
      </c>
      <c r="H52" s="38">
        <v>1350000</v>
      </c>
      <c r="I52" s="38">
        <v>49785.97</v>
      </c>
      <c r="J52" s="38"/>
      <c r="K52" s="38">
        <f>SUM(L52:X52)</f>
        <v>1399785.97</v>
      </c>
      <c r="L52" s="38"/>
      <c r="M52" s="38"/>
      <c r="N52" s="38"/>
      <c r="O52" s="38"/>
      <c r="P52" s="38"/>
      <c r="Q52" s="38"/>
      <c r="R52" s="38"/>
      <c r="S52" s="38"/>
      <c r="T52" s="53">
        <v>390986.38</v>
      </c>
      <c r="U52" s="38"/>
      <c r="V52" s="38">
        <v>1900</v>
      </c>
      <c r="W52" s="47"/>
      <c r="X52" s="47">
        <v>1006899.59</v>
      </c>
      <c r="Y52" s="38"/>
    </row>
    <row r="53" spans="1:26" ht="45.75" customHeight="1" x14ac:dyDescent="0.25">
      <c r="A53" s="104"/>
      <c r="B53" s="105"/>
      <c r="C53" s="105"/>
      <c r="D53" s="106"/>
      <c r="E53" s="105"/>
      <c r="F53" s="105"/>
      <c r="G53" s="46" t="s">
        <v>18</v>
      </c>
      <c r="H53" s="38"/>
      <c r="I53" s="38">
        <v>49785.97</v>
      </c>
      <c r="J53" s="38">
        <v>4100</v>
      </c>
      <c r="K53" s="38">
        <f>SUM(L53:X53)</f>
        <v>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>
        <f>I53+J53-K53</f>
        <v>53885.97</v>
      </c>
    </row>
    <row r="54" spans="1:26" x14ac:dyDescent="0.25">
      <c r="A54" s="24"/>
      <c r="B54" s="24"/>
      <c r="C54" s="24"/>
      <c r="D54" s="24"/>
      <c r="E54" s="24"/>
      <c r="F54" s="25"/>
      <c r="G54" s="26"/>
      <c r="H54" s="26"/>
      <c r="I54" s="26"/>
      <c r="J54" s="26"/>
      <c r="K54" s="26"/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6" x14ac:dyDescent="0.25">
      <c r="A55" s="24"/>
      <c r="B55" s="24" t="s">
        <v>54</v>
      </c>
      <c r="C55" s="24"/>
      <c r="D55" s="24"/>
      <c r="E55" s="28"/>
      <c r="F55" s="29"/>
      <c r="G55" s="30"/>
      <c r="H55" s="30"/>
      <c r="I55" s="31"/>
      <c r="J55" s="26"/>
      <c r="K55" s="30" t="s">
        <v>57</v>
      </c>
      <c r="L55" s="30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6" x14ac:dyDescent="0.25">
      <c r="A56" s="24"/>
      <c r="B56" s="24"/>
      <c r="C56" s="24"/>
      <c r="D56" s="24"/>
      <c r="E56" s="24"/>
      <c r="F56" s="25"/>
      <c r="G56" s="26"/>
      <c r="H56" s="26"/>
      <c r="I56" s="26"/>
      <c r="J56" s="26"/>
      <c r="K56" s="26"/>
      <c r="L56" s="2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6" x14ac:dyDescent="0.25">
      <c r="A57" s="24" t="s">
        <v>55</v>
      </c>
      <c r="B57" s="24" t="s">
        <v>56</v>
      </c>
      <c r="C57" s="24"/>
      <c r="D57" s="24"/>
      <c r="E57" s="28"/>
      <c r="F57" s="29"/>
      <c r="G57" s="30"/>
      <c r="H57" s="30"/>
      <c r="I57" s="31"/>
      <c r="J57" s="26"/>
      <c r="K57" s="32" t="s">
        <v>58</v>
      </c>
      <c r="L57" s="30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6" x14ac:dyDescent="0.25">
      <c r="A58" s="24"/>
      <c r="B58" s="24"/>
      <c r="C58" s="24"/>
      <c r="D58" s="24"/>
      <c r="E58" s="24"/>
      <c r="F58" s="25"/>
      <c r="G58" s="26"/>
      <c r="H58" s="26"/>
      <c r="I58" s="26"/>
      <c r="J58" s="26"/>
      <c r="K58" s="26"/>
      <c r="L58" s="2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</sheetData>
  <mergeCells count="141">
    <mergeCell ref="A35:A36"/>
    <mergeCell ref="B35:B36"/>
    <mergeCell ref="C35:C36"/>
    <mergeCell ref="L5:X5"/>
    <mergeCell ref="Y5:Y6"/>
    <mergeCell ref="A7:A8"/>
    <mergeCell ref="B7:B8"/>
    <mergeCell ref="C7:C8"/>
    <mergeCell ref="D7:D8"/>
    <mergeCell ref="E7:E8"/>
    <mergeCell ref="F7:F8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  <mergeCell ref="D9:D10"/>
    <mergeCell ref="E9:E10"/>
    <mergeCell ref="F9:F10"/>
    <mergeCell ref="A17:A18"/>
    <mergeCell ref="A1:Y1"/>
    <mergeCell ref="A2:Y2"/>
    <mergeCell ref="A3:Y3"/>
    <mergeCell ref="A5:A6"/>
    <mergeCell ref="B5:E5"/>
    <mergeCell ref="F5:F6"/>
    <mergeCell ref="H5:H6"/>
    <mergeCell ref="I5:I6"/>
    <mergeCell ref="J5:J6"/>
    <mergeCell ref="K5:K6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2:A53"/>
    <mergeCell ref="B52:B53"/>
    <mergeCell ref="C52:C53"/>
    <mergeCell ref="D52:D53"/>
    <mergeCell ref="E52:E53"/>
    <mergeCell ref="F52:F53"/>
    <mergeCell ref="A49:A50"/>
    <mergeCell ref="B49:B50"/>
    <mergeCell ref="C49:C50"/>
    <mergeCell ref="D49:D50"/>
    <mergeCell ref="E49:E50"/>
    <mergeCell ref="F49:F50"/>
  </mergeCells>
  <pageMargins left="0.23622047244094491" right="0.23622047244094491" top="0.74803149606299213" bottom="0.74803149606299213" header="0.31496062992125984" footer="0.31496062992125984"/>
  <pageSetup paperSize="9" scale="4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май</vt:lpstr>
      <vt:lpstr>апрель</vt:lpstr>
      <vt:lpstr>март</vt:lpstr>
      <vt:lpstr>февраль</vt:lpstr>
      <vt:lpstr>январь</vt:lpstr>
      <vt:lpstr>апрель!Заголовки_для_печати</vt:lpstr>
      <vt:lpstr>май!Заголовки_для_печати</vt:lpstr>
      <vt:lpstr>март!Заголовки_для_печати</vt:lpstr>
      <vt:lpstr>февраль!Заголовки_для_печати</vt:lpstr>
      <vt:lpstr>январь!Заголовки_для_печати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Ольга</cp:lastModifiedBy>
  <cp:lastPrinted>2017-05-03T13:00:48Z</cp:lastPrinted>
  <dcterms:created xsi:type="dcterms:W3CDTF">2016-03-02T05:48:20Z</dcterms:created>
  <dcterms:modified xsi:type="dcterms:W3CDTF">2017-06-09T10:39:19Z</dcterms:modified>
</cp:coreProperties>
</file>